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5.xml" ContentType="application/vnd.openxmlformats-officedocument.spreadsheetml.pivotTab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6.xml" ContentType="application/vnd.openxmlformats-officedocument.spreadsheetml.pivotTab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tables/table2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2AF598B-FEF3-4624-B815-40693A9B7534}" xr6:coauthVersionLast="43" xr6:coauthVersionMax="43" xr10:uidLastSave="{00000000-0000-0000-0000-000000000000}"/>
  <bookViews>
    <workbookView xWindow="-120" yWindow="-120" windowWidth="23280" windowHeight="12600" firstSheet="4" activeTab="7" xr2:uid="{47CADD04-37EF-4A79-A176-63BEB7C56588}"/>
  </bookViews>
  <sheets>
    <sheet name="Sheet2" sheetId="2" state="hidden" r:id="rId1"/>
    <sheet name="Sheet3" sheetId="3" state="hidden" r:id="rId2"/>
    <sheet name="Sheet4" sheetId="4" state="hidden" r:id="rId3"/>
    <sheet name="Sheet5" sheetId="5" state="hidden" r:id="rId4"/>
    <sheet name="Sheet1" sheetId="1" r:id="rId5"/>
    <sheet name="Sheet7" sheetId="7" r:id="rId6"/>
    <sheet name="Sheet8" sheetId="8" r:id="rId7"/>
    <sheet name="Sheet6" sheetId="6" r:id="rId8"/>
  </sheets>
  <calcPr calcId="191029"/>
  <pivotCaches>
    <pivotCache cacheId="80" r:id="rId9"/>
    <pivotCache cacheId="83" r:id="rId10"/>
    <pivotCache cacheId="87" r:id="rId11"/>
    <pivotCache cacheId="91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6" l="1"/>
  <c r="K9" i="6"/>
  <c r="K7" i="6"/>
  <c r="K5" i="6"/>
  <c r="I8" i="6"/>
  <c r="K3" i="6"/>
  <c r="E40" i="6"/>
  <c r="M4" i="1" l="1"/>
  <c r="M2" i="1"/>
  <c r="L7" i="1"/>
  <c r="F38" i="1"/>
  <c r="K3" i="1" s="1"/>
  <c r="K5" i="1" s="1"/>
</calcChain>
</file>

<file path=xl/sharedStrings.xml><?xml version="1.0" encoding="utf-8"?>
<sst xmlns="http://schemas.openxmlformats.org/spreadsheetml/2006/main" count="258" uniqueCount="69">
  <si>
    <t>Project ID</t>
  </si>
  <si>
    <t>Project Name</t>
  </si>
  <si>
    <t>Statues</t>
  </si>
  <si>
    <t>Progrees</t>
  </si>
  <si>
    <t>Deadline</t>
  </si>
  <si>
    <t>Owner</t>
  </si>
  <si>
    <t>P-00001</t>
  </si>
  <si>
    <t>P-00002</t>
  </si>
  <si>
    <t>P-00003</t>
  </si>
  <si>
    <t>P-00004</t>
  </si>
  <si>
    <t>P-00005</t>
  </si>
  <si>
    <t>P-00006</t>
  </si>
  <si>
    <t>P-00007</t>
  </si>
  <si>
    <t>P-00008</t>
  </si>
  <si>
    <t>P-00009</t>
  </si>
  <si>
    <t>P-00010</t>
  </si>
  <si>
    <t>P-00011</t>
  </si>
  <si>
    <t>P-00012</t>
  </si>
  <si>
    <t>P-00013</t>
  </si>
  <si>
    <t>P-00014</t>
  </si>
  <si>
    <t>P-00015</t>
  </si>
  <si>
    <t>P-00016</t>
  </si>
  <si>
    <t>P-00017</t>
  </si>
  <si>
    <t>P-00018</t>
  </si>
  <si>
    <t>P-00019</t>
  </si>
  <si>
    <t>P-00020</t>
  </si>
  <si>
    <t>P-00021</t>
  </si>
  <si>
    <t>P-00022</t>
  </si>
  <si>
    <t>P-00023</t>
  </si>
  <si>
    <t>P-00024</t>
  </si>
  <si>
    <t>P-00025</t>
  </si>
  <si>
    <t>P-00026</t>
  </si>
  <si>
    <t>Comments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</si>
  <si>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</si>
  <si>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</si>
  <si>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</si>
  <si>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</si>
  <si>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</si>
  <si>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</si>
  <si>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</si>
  <si>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</si>
  <si>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</si>
  <si>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</si>
  <si>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</si>
  <si>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</si>
  <si>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Project 13</t>
  </si>
  <si>
    <t>Project 14</t>
  </si>
  <si>
    <t>Project 15</t>
  </si>
  <si>
    <t>Project 16</t>
  </si>
  <si>
    <t>Project 17</t>
  </si>
  <si>
    <t>Project 18</t>
  </si>
  <si>
    <t>Project 19</t>
  </si>
  <si>
    <t>Project 20</t>
  </si>
  <si>
    <t>Project 21</t>
  </si>
  <si>
    <t>Project 22</t>
  </si>
  <si>
    <t>Project 23</t>
  </si>
  <si>
    <t>Project 24</t>
  </si>
  <si>
    <t>Project 25</t>
  </si>
  <si>
    <t>Project 26</t>
  </si>
  <si>
    <t>Mohammed</t>
  </si>
  <si>
    <t>Ali</t>
  </si>
  <si>
    <t>Nasser</t>
  </si>
  <si>
    <t>Yaser</t>
  </si>
  <si>
    <t>Done</t>
  </si>
  <si>
    <t>Ongoing</t>
  </si>
  <si>
    <t>Pending</t>
  </si>
  <si>
    <t>Count of Project Name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</si>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</sst>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9" fontId="0" fillId="0" borderId="0" xfId="1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9" fontId="2" fillId="0" borderId="0" xfId="0" applyNumberFormat="1" applyFont="1" applyAlignment="1">
      <alignment horizontal="left" vertical="center"/>
    </xf>
    <xf numFmtId="9" fontId="2" fillId="0" borderId="0" xfId="1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2" fillId="0" borderId="0" xfId="0" applyFont="1"/>
    <xf numFmtId="9" fontId="2" fillId="0" borderId="0" xfId="0" applyNumberFormat="1" applyFont="1"/>
    <xf numFmtId="9" fontId="2" fillId="0" borderId="0" xfId="1" applyFont="1"/>
    <xf numFmtId="0" fontId="2" fillId="0" borderId="1" xfId="0" applyFont="1" applyBorder="1"/>
  </cellXfs>
  <cellStyles count="2">
    <cellStyle name="Normal" xfId="0" builtinId="0"/>
    <cellStyle name="Percent" xfId="1" builtinId="5"/>
  </cellStyles>
  <dxfs count="32">
    <dxf>
      <alignment horizontal="left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rgb="FF009999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rgb="FF009999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9999"/>
      <color rgb="FFFF7575"/>
      <color rgb="FFFFC5C5"/>
      <color rgb="FF00C5C0"/>
      <color rgb="FFFF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[Projects Dashboard.xlsx]Sheet2!PivotTable15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Project Name by Owner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Sheet2!$A$4:$A$7</c:f>
              <c:strCache>
                <c:ptCount val="4"/>
                <c:pt idx="0">
                  <c:v>Ali</c:v>
                </c:pt>
                <c:pt idx="1">
                  <c:v>Mohammed</c:v>
                </c:pt>
                <c:pt idx="2">
                  <c:v>Nasser</c:v>
                </c:pt>
                <c:pt idx="3">
                  <c:v>Yaser</c:v>
                </c:pt>
              </c:strCache>
            </c:strRef>
          </c:cat>
          <c:val>
            <c:numRef>
              <c:f>Sheet2!$B$4:$B$7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1-41E5-831E-878B10058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1769744"/>
        <c:axId val="621768784"/>
      </c:barChart>
      <c:catAx>
        <c:axId val="62176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768784"/>
        <c:crosses val="autoZero"/>
        <c:auto val="1"/>
        <c:lblAlgn val="ctr"/>
        <c:lblOffset val="100"/>
        <c:noMultiLvlLbl val="0"/>
      </c:catAx>
      <c:valAx>
        <c:axId val="62176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76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[Projects Dashboard.xlsx]Sheet7!PivotTable5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# Projects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Sheet7!$B$3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Sheet7!$A$4:$A$7</c:f>
              <c:strCache>
                <c:ptCount val="4"/>
                <c:pt idx="0">
                  <c:v>Ali</c:v>
                </c:pt>
                <c:pt idx="1">
                  <c:v>Mohammed</c:v>
                </c:pt>
                <c:pt idx="2">
                  <c:v>Nasser</c:v>
                </c:pt>
                <c:pt idx="3">
                  <c:v>Yaser</c:v>
                </c:pt>
              </c:strCache>
            </c:strRef>
          </c:cat>
          <c:val>
            <c:numRef>
              <c:f>Sheet7!$B$4:$B$7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7-4512-9EE0-1B1E1F2E5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7"/>
        <c:axId val="578720952"/>
        <c:axId val="580796664"/>
      </c:barChart>
      <c:catAx>
        <c:axId val="57872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796664"/>
        <c:crosses val="autoZero"/>
        <c:auto val="1"/>
        <c:lblAlgn val="ctr"/>
        <c:lblOffset val="100"/>
        <c:noMultiLvlLbl val="0"/>
      </c:catAx>
      <c:valAx>
        <c:axId val="580796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8720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29596875594407E-2"/>
          <c:y val="6.3424138067836006E-2"/>
          <c:w val="0.84847201698995744"/>
          <c:h val="0.94035780671393154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FF757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0B8-4BBE-821A-B5640120B48D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0B8-4BBE-821A-B5640120B48D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B8-4BBE-821A-B5640120B48D}"/>
              </c:ext>
            </c:extLst>
          </c:dPt>
          <c:dPt>
            <c:idx val="4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B8-4BBE-821A-B5640120B48D}"/>
              </c:ext>
            </c:extLst>
          </c:dPt>
          <c:val>
            <c:numRef>
              <c:f>Sheet6!$I$3:$I$7</c:f>
              <c:numCache>
                <c:formatCode>General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25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8-4BBE-821A-B5640120B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3"/>
      </c:doughnutChart>
      <c:pieChart>
        <c:varyColors val="1"/>
        <c:ser>
          <c:idx val="1"/>
          <c:order val="1"/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0B8-4BBE-821A-B5640120B48D}"/>
              </c:ext>
            </c:extLst>
          </c:dPt>
          <c:dPt>
            <c:idx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63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0B8-4BBE-821A-B5640120B48D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0B8-4BBE-821A-B5640120B48D}"/>
              </c:ext>
            </c:extLst>
          </c:dPt>
          <c:val>
            <c:numRef>
              <c:f>Sheet6!$K$3:$K$5</c:f>
              <c:numCache>
                <c:formatCode>0%</c:formatCode>
                <c:ptCount val="3"/>
                <c:pt idx="0">
                  <c:v>0.45807692307692321</c:v>
                </c:pt>
                <c:pt idx="1">
                  <c:v>0.01</c:v>
                </c:pt>
                <c:pt idx="2">
                  <c:v>1.5319230769230767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B8-4BBE-821A-B5640120B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[Projects Dashboard.xlsx]Sheet8!PivotTable6</c:name>
    <c:fmtId val="5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bg1"/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6">
              <a:lumMod val="60000"/>
              <a:lumOff val="40000"/>
            </a:schemeClr>
          </a:solidFill>
          <a:ln w="19050">
            <a:noFill/>
          </a:ln>
          <a:effectLst/>
        </c:spPr>
      </c:pivotFmt>
      <c:pivotFmt>
        <c:idx val="7"/>
        <c:spPr>
          <a:solidFill>
            <a:schemeClr val="accent4">
              <a:lumMod val="60000"/>
              <a:lumOff val="40000"/>
            </a:schemeClr>
          </a:solidFill>
          <a:ln w="19050">
            <a:noFill/>
          </a:ln>
          <a:effectLst/>
        </c:spPr>
      </c:pivotFmt>
      <c:pivotFmt>
        <c:idx val="8"/>
        <c:spPr>
          <a:solidFill>
            <a:srgbClr val="FF7575"/>
          </a:solidFill>
          <a:ln w="19050"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Sheet8!$B$3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80-4C69-972A-EDF904E49C9F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80-4C69-972A-EDF904E49C9F}"/>
              </c:ext>
            </c:extLst>
          </c:dPt>
          <c:dPt>
            <c:idx val="2"/>
            <c:bubble3D val="0"/>
            <c:spPr>
              <a:solidFill>
                <a:srgbClr val="FF757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80-4C69-972A-EDF904E49C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Sheet8!$A$4:$A$7</c:f>
              <c:strCache>
                <c:ptCount val="3"/>
                <c:pt idx="0">
                  <c:v>Done</c:v>
                </c:pt>
                <c:pt idx="1">
                  <c:v>Ongoing</c:v>
                </c:pt>
                <c:pt idx="2">
                  <c:v>Pending</c:v>
                </c:pt>
              </c:strCache>
            </c:strRef>
          </c:cat>
          <c:val>
            <c:numRef>
              <c:f>Sheet8!$B$4:$B$7</c:f>
              <c:numCache>
                <c:formatCode>General</c:formatCode>
                <c:ptCount val="3"/>
                <c:pt idx="0">
                  <c:v>4</c:v>
                </c:pt>
                <c:pt idx="1">
                  <c:v>19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80-4C69-972A-EDF904E49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[Projects Dashboard.xlsx]Sheet3!PivotTable20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Project Name by Owner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Sheet3!$A$4:$A$7</c:f>
              <c:strCache>
                <c:ptCount val="4"/>
                <c:pt idx="0">
                  <c:v>Ali</c:v>
                </c:pt>
                <c:pt idx="1">
                  <c:v>Mohammed</c:v>
                </c:pt>
                <c:pt idx="2">
                  <c:v>Nasser</c:v>
                </c:pt>
                <c:pt idx="3">
                  <c:v>Yaser</c:v>
                </c:pt>
              </c:strCache>
            </c:strRef>
          </c:cat>
          <c:val>
            <c:numRef>
              <c:f>Sheet3!$B$4:$B$7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7-44F0-9194-7327FDBAD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1773904"/>
        <c:axId val="621776464"/>
      </c:barChart>
      <c:catAx>
        <c:axId val="62177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776464"/>
        <c:crosses val="autoZero"/>
        <c:auto val="1"/>
        <c:lblAlgn val="ctr"/>
        <c:lblOffset val="100"/>
        <c:noMultiLvlLbl val="0"/>
      </c:catAx>
      <c:valAx>
        <c:axId val="62177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77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[Projects Dashboard.xlsx]Sheet4!PivotTable25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Sheet4!$A$4:$A$7</c:f>
              <c:strCache>
                <c:ptCount val="4"/>
                <c:pt idx="0">
                  <c:v>Ali</c:v>
                </c:pt>
                <c:pt idx="1">
                  <c:v>Mohammed</c:v>
                </c:pt>
                <c:pt idx="2">
                  <c:v>Nasser</c:v>
                </c:pt>
                <c:pt idx="3">
                  <c:v>Yaser</c:v>
                </c:pt>
              </c:strCache>
            </c:strRef>
          </c:cat>
          <c:val>
            <c:numRef>
              <c:f>Sheet4!$B$4:$B$7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A-4335-ACFE-48C4A5A3F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9813264"/>
        <c:axId val="579813904"/>
      </c:barChart>
      <c:catAx>
        <c:axId val="57981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813904"/>
        <c:crosses val="autoZero"/>
        <c:auto val="1"/>
        <c:lblAlgn val="ctr"/>
        <c:lblOffset val="100"/>
        <c:noMultiLvlLbl val="0"/>
      </c:catAx>
      <c:valAx>
        <c:axId val="579813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981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[Projects Dashboard.xlsx]Sheet5!PivotTable26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Sheet5!$B$3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93-4592-86E0-8C36F002A8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93-4592-86E0-8C36F002A8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93-4592-86E0-8C36F002A84C}"/>
              </c:ext>
            </c:extLst>
          </c:dPt>
          <c:cat>
            <c:strRef>
              <c:f>Sheet5!$A$4:$A$7</c:f>
              <c:strCache>
                <c:ptCount val="3"/>
                <c:pt idx="0">
                  <c:v>Done</c:v>
                </c:pt>
                <c:pt idx="1">
                  <c:v>Ongoing</c:v>
                </c:pt>
                <c:pt idx="2">
                  <c:v>Pending</c:v>
                </c:pt>
              </c:strCache>
            </c:strRef>
          </c:cat>
          <c:val>
            <c:numRef>
              <c:f>Sheet5!$B$4:$B$7</c:f>
              <c:numCache>
                <c:formatCode>General</c:formatCode>
                <c:ptCount val="3"/>
                <c:pt idx="0">
                  <c:v>4</c:v>
                </c:pt>
                <c:pt idx="1">
                  <c:v>19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4-4135-A60F-DB2047A0D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[Projects Dashboard.xlsx]Sheet4!PivotTable25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chemeClr val="bg1"/>
                </a:solidFill>
              </a:rPr>
              <a:t># Projects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Sheet4!$A$4:$A$7</c:f>
              <c:strCache>
                <c:ptCount val="4"/>
                <c:pt idx="0">
                  <c:v>Ali</c:v>
                </c:pt>
                <c:pt idx="1">
                  <c:v>Mohammed</c:v>
                </c:pt>
                <c:pt idx="2">
                  <c:v>Nasser</c:v>
                </c:pt>
                <c:pt idx="3">
                  <c:v>Yaser</c:v>
                </c:pt>
              </c:strCache>
            </c:strRef>
          </c:cat>
          <c:val>
            <c:numRef>
              <c:f>Sheet4!$B$4:$B$7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D-403A-8E7E-A31A0BCBF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70"/>
        <c:axId val="579813264"/>
        <c:axId val="579813904"/>
      </c:barChart>
      <c:catAx>
        <c:axId val="57981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813904"/>
        <c:crosses val="autoZero"/>
        <c:auto val="1"/>
        <c:lblAlgn val="ctr"/>
        <c:lblOffset val="100"/>
        <c:noMultiLvlLbl val="0"/>
      </c:catAx>
      <c:valAx>
        <c:axId val="579813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981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38-44E3-A2A7-16C2CBEC7AE9}"/>
              </c:ext>
            </c:extLst>
          </c:dPt>
          <c:dPt>
            <c:idx val="1"/>
            <c:bubble3D val="0"/>
            <c:spPr>
              <a:solidFill>
                <a:srgbClr val="FF757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C19-4235-BC80-A16ABD9612D1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C19-4235-BC80-A16ABD9612D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19-4235-BC80-A16ABD9612D1}"/>
              </c:ext>
            </c:extLst>
          </c:dPt>
          <c:dPt>
            <c:idx val="4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19-4235-BC80-A16ABD9612D1}"/>
              </c:ext>
            </c:extLst>
          </c:dPt>
          <c:val>
            <c:numRef>
              <c:f>Sheet1!$J$3:$J$7</c:f>
              <c:numCache>
                <c:formatCode>General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25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9-4235-BC80-A16ABD96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7"/>
      </c:doughnutChart>
      <c:pieChart>
        <c:varyColors val="1"/>
        <c:ser>
          <c:idx val="1"/>
          <c:order val="1"/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C19-4235-BC80-A16ABD9612D1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C19-4235-BC80-A16ABD9612D1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19-4235-BC80-A16ABD9612D1}"/>
              </c:ext>
            </c:extLst>
          </c:dPt>
          <c:val>
            <c:numRef>
              <c:f>Sheet1!$K$3:$K$5</c:f>
              <c:numCache>
                <c:formatCode>0%</c:formatCode>
                <c:ptCount val="3"/>
                <c:pt idx="0">
                  <c:v>0.60807692307692318</c:v>
                </c:pt>
                <c:pt idx="1">
                  <c:v>0.01</c:v>
                </c:pt>
                <c:pt idx="2">
                  <c:v>1.3819230769230768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19-4235-BC80-A16ABD96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[Projects Dashboard.xlsx]Sheet5!PivotTable26</c:name>
    <c:fmtId val="3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</c:pivotFmt>
      <c:pivotFmt>
        <c:idx val="3"/>
      </c:pivotFmt>
      <c:pivotFmt>
        <c:idx val="4"/>
      </c:pivotFmt>
      <c:pivotFmt>
        <c:idx val="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noFill/>
            <a:round/>
          </a:ln>
          <a:effectLst/>
        </c:spPr>
        <c:marker>
          <c:symbol val="circle"/>
          <c:size val="4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6">
              <a:lumMod val="60000"/>
              <a:lumOff val="40000"/>
            </a:schemeClr>
          </a:solidFill>
          <a:ln w="9525" cap="flat" cmpd="sng" algn="ctr">
            <a:noFill/>
            <a:round/>
          </a:ln>
          <a:effectLst/>
        </c:spPr>
      </c:pivotFmt>
      <c:pivotFmt>
        <c:idx val="7"/>
        <c:spPr>
          <a:solidFill>
            <a:schemeClr val="accent4">
              <a:lumMod val="60000"/>
              <a:lumOff val="40000"/>
            </a:schemeClr>
          </a:solidFill>
          <a:ln w="9525" cap="flat" cmpd="sng" algn="ctr">
            <a:noFill/>
            <a:round/>
          </a:ln>
          <a:effectLst/>
        </c:spPr>
      </c:pivotFmt>
      <c:pivotFmt>
        <c:idx val="8"/>
        <c:spPr>
          <a:solidFill>
            <a:srgbClr val="FF7575"/>
          </a:solidFill>
          <a:ln w="9525" cap="flat" cmpd="sng" algn="ctr">
            <a:noFill/>
            <a:round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Sheet5!$B$3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CA-4C89-B00D-13D3E313A221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CA-4C89-B00D-13D3E313A221}"/>
              </c:ext>
            </c:extLst>
          </c:dPt>
          <c:dPt>
            <c:idx val="2"/>
            <c:bubble3D val="0"/>
            <c:spPr>
              <a:solidFill>
                <a:srgbClr val="FF7575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CA-4C89-B00D-13D3E313A2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Sheet5!$A$4:$A$7</c:f>
              <c:strCache>
                <c:ptCount val="3"/>
                <c:pt idx="0">
                  <c:v>Done</c:v>
                </c:pt>
                <c:pt idx="1">
                  <c:v>Ongoing</c:v>
                </c:pt>
                <c:pt idx="2">
                  <c:v>Pending</c:v>
                </c:pt>
              </c:strCache>
            </c:strRef>
          </c:cat>
          <c:val>
            <c:numRef>
              <c:f>Sheet5!$B$4:$B$7</c:f>
              <c:numCache>
                <c:formatCode>General</c:formatCode>
                <c:ptCount val="3"/>
                <c:pt idx="0">
                  <c:v>4</c:v>
                </c:pt>
                <c:pt idx="1">
                  <c:v>19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CA-4C89-B00D-13D3E313A221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[Projects Dashboard.xlsx]Sheet7!PivotTable5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Project Name by Owner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Sheet7!$B$3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Sheet7!$A$4:$A$7</c:f>
              <c:strCache>
                <c:ptCount val="4"/>
                <c:pt idx="0">
                  <c:v>Ali</c:v>
                </c:pt>
                <c:pt idx="1">
                  <c:v>Mohammed</c:v>
                </c:pt>
                <c:pt idx="2">
                  <c:v>Nasser</c:v>
                </c:pt>
                <c:pt idx="3">
                  <c:v>Yaser</c:v>
                </c:pt>
              </c:strCache>
            </c:strRef>
          </c:cat>
          <c:val>
            <c:numRef>
              <c:f>Sheet7!$B$4:$B$7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5-4951-9D3D-94087BBA4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720952"/>
        <c:axId val="580796664"/>
      </c:barChart>
      <c:catAx>
        <c:axId val="57872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796664"/>
        <c:crosses val="autoZero"/>
        <c:auto val="1"/>
        <c:lblAlgn val="ctr"/>
        <c:lblOffset val="100"/>
        <c:noMultiLvlLbl val="0"/>
      </c:catAx>
      <c:valAx>
        <c:axId val="580796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8720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[Projects Dashboard.xlsx]Sheet8!PivotTable6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Sheet8!$B$3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Sheet8!$A$4:$A$7</c:f>
              <c:strCache>
                <c:ptCount val="3"/>
                <c:pt idx="0">
                  <c:v>Done</c:v>
                </c:pt>
                <c:pt idx="1">
                  <c:v>Ongoing</c:v>
                </c:pt>
                <c:pt idx="2">
                  <c:v>Pending</c:v>
                </c:pt>
              </c:strCache>
            </c:strRef>
          </c:cat>
          <c:val>
            <c:numRef>
              <c:f>Sheet8!$B$4:$B$7</c:f>
              <c:numCache>
                <c:formatCode>General</c:formatCode>
                <c:ptCount val="3"/>
                <c:pt idx="0">
                  <c:v>4</c:v>
                </c:pt>
                <c:pt idx="1">
                  <c:v>19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7-4767-846A-AA8D3F6D2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9</xdr:row>
      <xdr:rowOff>80010</xdr:rowOff>
    </xdr:from>
    <xdr:to>
      <xdr:col>13</xdr:col>
      <xdr:colOff>518160</xdr:colOff>
      <xdr:row>24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31D10E-0C41-4722-9971-FBBD7FBEBF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9</xdr:row>
      <xdr:rowOff>80010</xdr:rowOff>
    </xdr:from>
    <xdr:to>
      <xdr:col>13</xdr:col>
      <xdr:colOff>518160</xdr:colOff>
      <xdr:row>24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234E72-DA41-400C-B746-63F6FE86F7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563880</xdr:colOff>
      <xdr:row>5</xdr:row>
      <xdr:rowOff>125730</xdr:rowOff>
    </xdr:from>
    <xdr:to>
      <xdr:col>7</xdr:col>
      <xdr:colOff>365760</xdr:colOff>
      <xdr:row>15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8807FA-9164-4CEA-8D54-0277B79527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537210</xdr:colOff>
      <xdr:row>1</xdr:row>
      <xdr:rowOff>34290</xdr:rowOff>
    </xdr:from>
    <xdr:to>
      <xdr:col>7</xdr:col>
      <xdr:colOff>297180</xdr:colOff>
      <xdr:row>16</xdr:row>
      <xdr:rowOff>34290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0C83DA-F973-4E0F-9401-EF6A73944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45720</xdr:rowOff>
    </xdr:from>
    <xdr:to>
      <xdr:col>2</xdr:col>
      <xdr:colOff>2026920</xdr:colOff>
      <xdr:row>8</xdr:row>
      <xdr:rowOff>579120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864CFB5-6566-4D84-BD5B-5CAB65A41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2053590</xdr:colOff>
      <xdr:row>0</xdr:row>
      <xdr:rowOff>45725</xdr:rowOff>
    </xdr:from>
    <xdr:to>
      <xdr:col>4</xdr:col>
      <xdr:colOff>247650</xdr:colOff>
      <xdr:row>8</xdr:row>
      <xdr:rowOff>586740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63E056B-4163-43FC-8B7F-0BB40658E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2065020</xdr:colOff>
      <xdr:row>8</xdr:row>
      <xdr:rowOff>15240</xdr:rowOff>
    </xdr:from>
    <xdr:to>
      <xdr:col>4</xdr:col>
      <xdr:colOff>259080</xdr:colOff>
      <xdr:row>8</xdr:row>
      <xdr:rowOff>495300</xdr:rowOff>
    </xdr:to>
    <xdr:sp macro="" textlink="$K$3">
      <xdr:nvSpPr>
        <xdr:cNvPr id="7" name="TextBox 6">
          <a:extLst>
            <a:ext uri="{FF2B5EF4-FFF2-40B4-BE49-F238E27FC236}">
              <a16:creationId xmlns:a16="http://schemas.microsoft.com/office/drawing/2014/main" id="{AFECF464-24D8-4FCA-BCE9-C7A67D3416FE}"/>
            </a:ext>
          </a:extLst>
        </xdr:cNvPr>
        <xdr:cNvSpPr txBox="1"/>
      </xdr:nvSpPr>
      <xdr:spPr>
        <a:xfrm>
          <a:off x="2827020" y="1478280"/>
          <a:ext cx="201168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05DF0F2-4B28-448F-ABA2-D44FA4980A10}" type="TxLink">
            <a:rPr lang="en-US" sz="2800" b="0" i="0" u="none" strike="noStrike">
              <a:solidFill>
                <a:schemeClr val="bg1"/>
              </a:solidFill>
              <a:latin typeface="Impact" panose="020B0806030902050204" pitchFamily="34" charset="0"/>
              <a:cs typeface="Calibri"/>
            </a:rPr>
            <a:pPr algn="ctr"/>
            <a:t>61%</a:t>
          </a:fld>
          <a:endParaRPr lang="en-US" sz="2800">
            <a:solidFill>
              <a:schemeClr val="bg1"/>
            </a:solidFill>
            <a:latin typeface="Impact" panose="020B0806030902050204" pitchFamily="34" charset="0"/>
          </a:endParaRPr>
        </a:p>
      </xdr:txBody>
    </xdr:sp>
    <xdr:clientData/>
  </xdr:twoCellAnchor>
  <xdr:twoCellAnchor>
    <xdr:from>
      <xdr:col>2</xdr:col>
      <xdr:colOff>2042160</xdr:colOff>
      <xdr:row>6</xdr:row>
      <xdr:rowOff>38100</xdr:rowOff>
    </xdr:from>
    <xdr:to>
      <xdr:col>4</xdr:col>
      <xdr:colOff>274320</xdr:colOff>
      <xdr:row>8</xdr:row>
      <xdr:rowOff>30480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8DEE3BE-0C51-4825-B5D6-2E8612529ACE}"/>
            </a:ext>
          </a:extLst>
        </xdr:cNvPr>
        <xdr:cNvSpPr txBox="1"/>
      </xdr:nvSpPr>
      <xdr:spPr>
        <a:xfrm>
          <a:off x="2804160" y="1135380"/>
          <a:ext cx="2049780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solidFill>
                <a:schemeClr val="bg1"/>
              </a:solidFill>
              <a:latin typeface="Impact" panose="020B0806030902050204" pitchFamily="34" charset="0"/>
            </a:rPr>
            <a:t>Projects</a:t>
          </a:r>
          <a:r>
            <a:rPr lang="en-US" sz="1800" baseline="0">
              <a:solidFill>
                <a:schemeClr val="bg1"/>
              </a:solidFill>
              <a:latin typeface="Impact" panose="020B0806030902050204" pitchFamily="34" charset="0"/>
            </a:rPr>
            <a:t> Progress</a:t>
          </a:r>
          <a:endParaRPr lang="en-US" sz="1800">
            <a:solidFill>
              <a:schemeClr val="bg1"/>
            </a:solidFill>
            <a:latin typeface="Impact" panose="020B0806030902050204" pitchFamily="34" charset="0"/>
          </a:endParaRPr>
        </a:p>
      </xdr:txBody>
    </xdr:sp>
    <xdr:clientData/>
  </xdr:twoCellAnchor>
  <xdr:twoCellAnchor>
    <xdr:from>
      <xdr:col>4</xdr:col>
      <xdr:colOff>281940</xdr:colOff>
      <xdr:row>0</xdr:row>
      <xdr:rowOff>45720</xdr:rowOff>
    </xdr:from>
    <xdr:to>
      <xdr:col>5</xdr:col>
      <xdr:colOff>960120</xdr:colOff>
      <xdr:row>8</xdr:row>
      <xdr:rowOff>594360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53BD59EC-7B01-41D2-B37D-48EC568FB2D9}"/>
            </a:ext>
          </a:extLst>
        </xdr:cNvPr>
        <xdr:cNvSpPr/>
      </xdr:nvSpPr>
      <xdr:spPr>
        <a:xfrm>
          <a:off x="4861560" y="45720"/>
          <a:ext cx="1371600" cy="2011680"/>
        </a:xfrm>
        <a:prstGeom prst="rect">
          <a:avLst/>
        </a:prstGeom>
        <a:noFill/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297180</xdr:colOff>
      <xdr:row>0</xdr:row>
      <xdr:rowOff>68580</xdr:rowOff>
    </xdr:from>
    <xdr:to>
      <xdr:col>5</xdr:col>
      <xdr:colOff>952500</xdr:colOff>
      <xdr:row>6</xdr:row>
      <xdr:rowOff>83820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2AFECA8-98A1-40AE-B871-C9C2BB12B36A}"/>
            </a:ext>
          </a:extLst>
        </xdr:cNvPr>
        <xdr:cNvSpPr txBox="1"/>
      </xdr:nvSpPr>
      <xdr:spPr>
        <a:xfrm>
          <a:off x="4876800" y="68580"/>
          <a:ext cx="1348740" cy="1112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solidFill>
                <a:schemeClr val="bg1"/>
              </a:solidFill>
              <a:latin typeface="Impact" panose="020B0806030902050204" pitchFamily="34" charset="0"/>
            </a:rPr>
            <a:t>Achived Projects</a:t>
          </a:r>
        </a:p>
      </xdr:txBody>
    </xdr:sp>
    <xdr:clientData/>
  </xdr:twoCellAnchor>
  <xdr:twoCellAnchor>
    <xdr:from>
      <xdr:col>4</xdr:col>
      <xdr:colOff>289560</xdr:colOff>
      <xdr:row>6</xdr:row>
      <xdr:rowOff>76200</xdr:rowOff>
    </xdr:from>
    <xdr:to>
      <xdr:col>5</xdr:col>
      <xdr:colOff>937260</xdr:colOff>
      <xdr:row>8</xdr:row>
      <xdr:rowOff>571500</xdr:rowOff>
    </xdr:to>
    <xdr:sp macro="" textlink="$L$7">
      <xdr:nvSpPr>
        <xdr:cNvPr id="12" name="TextBox 11">
          <a:extLst>
            <a:ext uri="{FF2B5EF4-FFF2-40B4-BE49-F238E27FC236}">
              <a16:creationId xmlns:a16="http://schemas.microsoft.com/office/drawing/2014/main" id="{5E1ADED5-FE2A-45E2-B97F-4AFB78BD0F6A}"/>
            </a:ext>
          </a:extLst>
        </xdr:cNvPr>
        <xdr:cNvSpPr txBox="1"/>
      </xdr:nvSpPr>
      <xdr:spPr>
        <a:xfrm>
          <a:off x="4869180" y="1173480"/>
          <a:ext cx="1341120" cy="861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8BCF747-0B3B-4088-B899-383B48B1DD00}" type="TxLink">
            <a:rPr lang="en-US" sz="3200" b="0" i="0" u="none" strike="noStrike">
              <a:solidFill>
                <a:schemeClr val="bg1"/>
              </a:solidFill>
              <a:latin typeface="Impact" panose="020B0806030902050204" pitchFamily="34" charset="0"/>
              <a:cs typeface="Calibri"/>
            </a:rPr>
            <a:pPr algn="ctr"/>
            <a:t>4</a:t>
          </a:fld>
          <a:endParaRPr lang="en-US" sz="3200">
            <a:solidFill>
              <a:schemeClr val="bg1"/>
            </a:solidFill>
            <a:latin typeface="Impact" panose="020B0806030902050204" pitchFamily="34" charset="0"/>
          </a:endParaRPr>
        </a:p>
      </xdr:txBody>
    </xdr:sp>
    <xdr:clientData/>
  </xdr:twoCellAnchor>
  <xdr:twoCellAnchor>
    <xdr:from>
      <xdr:col>6</xdr:col>
      <xdr:colOff>0</xdr:colOff>
      <xdr:row>0</xdr:row>
      <xdr:rowOff>45720</xdr:rowOff>
    </xdr:from>
    <xdr:to>
      <xdr:col>7</xdr:col>
      <xdr:colOff>396240</xdr:colOff>
      <xdr:row>8</xdr:row>
      <xdr:rowOff>594360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859D131D-646D-4B28-B8EF-1D2B04DFDB93}"/>
            </a:ext>
          </a:extLst>
        </xdr:cNvPr>
        <xdr:cNvSpPr/>
      </xdr:nvSpPr>
      <xdr:spPr>
        <a:xfrm>
          <a:off x="6278880" y="45720"/>
          <a:ext cx="1371600" cy="2011680"/>
        </a:xfrm>
        <a:prstGeom prst="rect">
          <a:avLst/>
        </a:prstGeom>
        <a:noFill/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0</xdr:row>
      <xdr:rowOff>60960</xdr:rowOff>
    </xdr:from>
    <xdr:to>
      <xdr:col>7</xdr:col>
      <xdr:colOff>373380</xdr:colOff>
      <xdr:row>6</xdr:row>
      <xdr:rowOff>76200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390C851-ACB9-4876-8A6C-3C44C6B4DF77}"/>
            </a:ext>
          </a:extLst>
        </xdr:cNvPr>
        <xdr:cNvSpPr txBox="1"/>
      </xdr:nvSpPr>
      <xdr:spPr>
        <a:xfrm>
          <a:off x="6278880" y="60960"/>
          <a:ext cx="1348740" cy="1112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solidFill>
                <a:schemeClr val="bg1"/>
              </a:solidFill>
              <a:latin typeface="Impact" panose="020B0806030902050204" pitchFamily="34" charset="0"/>
            </a:rPr>
            <a:t>Overdue Projects</a:t>
          </a:r>
        </a:p>
      </xdr:txBody>
    </xdr:sp>
    <xdr:clientData/>
  </xdr:twoCellAnchor>
  <xdr:twoCellAnchor>
    <xdr:from>
      <xdr:col>6</xdr:col>
      <xdr:colOff>15240</xdr:colOff>
      <xdr:row>6</xdr:row>
      <xdr:rowOff>60960</xdr:rowOff>
    </xdr:from>
    <xdr:to>
      <xdr:col>7</xdr:col>
      <xdr:colOff>381000</xdr:colOff>
      <xdr:row>8</xdr:row>
      <xdr:rowOff>556260</xdr:rowOff>
    </xdr:to>
    <xdr:sp macro="" textlink="$M$4">
      <xdr:nvSpPr>
        <xdr:cNvPr id="15" name="TextBox 14">
          <a:extLst>
            <a:ext uri="{FF2B5EF4-FFF2-40B4-BE49-F238E27FC236}">
              <a16:creationId xmlns:a16="http://schemas.microsoft.com/office/drawing/2014/main" id="{6F0B560A-A92E-4005-AFBB-29C2FB1E8F7D}"/>
            </a:ext>
          </a:extLst>
        </xdr:cNvPr>
        <xdr:cNvSpPr txBox="1"/>
      </xdr:nvSpPr>
      <xdr:spPr>
        <a:xfrm>
          <a:off x="6294120" y="1158240"/>
          <a:ext cx="1341120" cy="861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BD4179F7-C14E-459B-820D-29902216BA65}" type="TxLink">
            <a:rPr lang="en-US" sz="3200" b="0" i="0" u="none" strike="noStrike">
              <a:solidFill>
                <a:schemeClr val="bg1"/>
              </a:solidFill>
              <a:latin typeface="Impact" panose="020B0806030902050204" pitchFamily="34" charset="0"/>
              <a:cs typeface="Calibri"/>
            </a:rPr>
            <a:pPr algn="ctr"/>
            <a:t>16</a:t>
          </a:fld>
          <a:endParaRPr lang="en-US" sz="3200">
            <a:solidFill>
              <a:schemeClr val="bg1"/>
            </a:solidFill>
            <a:latin typeface="Impact" panose="020B0806030902050204" pitchFamily="34" charset="0"/>
          </a:endParaRPr>
        </a:p>
      </xdr:txBody>
    </xdr:sp>
    <xdr:clientData/>
  </xdr:twoCellAnchor>
  <xdr:twoCellAnchor>
    <xdr:from>
      <xdr:col>7</xdr:col>
      <xdr:colOff>419100</xdr:colOff>
      <xdr:row>0</xdr:row>
      <xdr:rowOff>38100</xdr:rowOff>
    </xdr:from>
    <xdr:to>
      <xdr:col>7</xdr:col>
      <xdr:colOff>2676525</xdr:colOff>
      <xdr:row>8</xdr:row>
      <xdr:rowOff>586740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053B51A-7E8E-4933-BF8A-9C442A8E8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61912</xdr:rowOff>
    </xdr:from>
    <xdr:to>
      <xdr:col>13</xdr:col>
      <xdr:colOff>304800</xdr:colOff>
      <xdr:row>20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D576C2-AC8C-4A59-9FF5-D77C9492DF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11</xdr:row>
      <xdr:rowOff>166687</xdr:rowOff>
    </xdr:from>
    <xdr:to>
      <xdr:col>13</xdr:col>
      <xdr:colOff>523875</xdr:colOff>
      <xdr:row>26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E78A7E-6FF2-4A66-A7CE-F91FDFA32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38099</xdr:rowOff>
    </xdr:from>
    <xdr:to>
      <xdr:col>1</xdr:col>
      <xdr:colOff>1924050</xdr:colOff>
      <xdr:row>10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F75C37-2EC0-432A-B725-9534668AC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1947860</xdr:colOff>
      <xdr:row>0</xdr:row>
      <xdr:rowOff>28575</xdr:rowOff>
    </xdr:from>
    <xdr:to>
      <xdr:col>3</xdr:col>
      <xdr:colOff>161925</xdr:colOff>
      <xdr:row>10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874CDF-28DA-4C97-ACE9-5DD38B0997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1962149</xdr:colOff>
      <xdr:row>6</xdr:row>
      <xdr:rowOff>28575</xdr:rowOff>
    </xdr:from>
    <xdr:to>
      <xdr:col>3</xdr:col>
      <xdr:colOff>161924</xdr:colOff>
      <xdr:row>8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993EABF-0442-4FCF-8382-640348497955}"/>
            </a:ext>
          </a:extLst>
        </xdr:cNvPr>
        <xdr:cNvSpPr txBox="1"/>
      </xdr:nvSpPr>
      <xdr:spPr>
        <a:xfrm>
          <a:off x="2743199" y="1171575"/>
          <a:ext cx="2009775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solidFill>
                <a:schemeClr val="bg1"/>
              </a:solidFill>
              <a:latin typeface="Impact" panose="020B0806030902050204" pitchFamily="34" charset="0"/>
            </a:rPr>
            <a:t>Projects Progress</a:t>
          </a:r>
        </a:p>
      </xdr:txBody>
    </xdr:sp>
    <xdr:clientData/>
  </xdr:twoCellAnchor>
  <xdr:twoCellAnchor>
    <xdr:from>
      <xdr:col>1</xdr:col>
      <xdr:colOff>1943099</xdr:colOff>
      <xdr:row>7</xdr:row>
      <xdr:rowOff>171451</xdr:rowOff>
    </xdr:from>
    <xdr:to>
      <xdr:col>3</xdr:col>
      <xdr:colOff>161924</xdr:colOff>
      <xdr:row>10</xdr:row>
      <xdr:rowOff>190501</xdr:rowOff>
    </xdr:to>
    <xdr:sp macro="" textlink="$K$7">
      <xdr:nvSpPr>
        <xdr:cNvPr id="6" name="TextBox 5">
          <a:extLst>
            <a:ext uri="{FF2B5EF4-FFF2-40B4-BE49-F238E27FC236}">
              <a16:creationId xmlns:a16="http://schemas.microsoft.com/office/drawing/2014/main" id="{3B8D8DBA-227D-49B8-A9AD-4CE8B1B8B488}"/>
            </a:ext>
          </a:extLst>
        </xdr:cNvPr>
        <xdr:cNvSpPr txBox="1"/>
      </xdr:nvSpPr>
      <xdr:spPr>
        <a:xfrm>
          <a:off x="2724149" y="1504951"/>
          <a:ext cx="20288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B1097E1-93FF-408D-BE60-D6A0FA95BBC8}" type="TxLink">
            <a:rPr lang="en-US" sz="3200" b="0" i="0" u="none" strike="noStrike">
              <a:solidFill>
                <a:schemeClr val="bg1"/>
              </a:solidFill>
              <a:latin typeface="Impact" panose="020B0806030902050204" pitchFamily="34" charset="0"/>
              <a:cs typeface="Calibri"/>
            </a:rPr>
            <a:pPr algn="ctr"/>
            <a:t>46%</a:t>
          </a:fld>
          <a:endParaRPr lang="en-US" sz="3200">
            <a:solidFill>
              <a:schemeClr val="bg1"/>
            </a:solidFill>
            <a:latin typeface="Impact" panose="020B0806030902050204" pitchFamily="34" charset="0"/>
          </a:endParaRPr>
        </a:p>
      </xdr:txBody>
    </xdr:sp>
    <xdr:clientData/>
  </xdr:twoCellAnchor>
  <xdr:twoCellAnchor>
    <xdr:from>
      <xdr:col>3</xdr:col>
      <xdr:colOff>200025</xdr:colOff>
      <xdr:row>0</xdr:row>
      <xdr:rowOff>28575</xdr:rowOff>
    </xdr:from>
    <xdr:to>
      <xdr:col>4</xdr:col>
      <xdr:colOff>800100</xdr:colOff>
      <xdr:row>10</xdr:row>
      <xdr:rowOff>171450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8D055A4-A73D-47A8-9984-1D55908406D3}"/>
            </a:ext>
          </a:extLst>
        </xdr:cNvPr>
        <xdr:cNvSpPr/>
      </xdr:nvSpPr>
      <xdr:spPr>
        <a:xfrm>
          <a:off x="4791075" y="28575"/>
          <a:ext cx="1866900" cy="2047875"/>
        </a:xfrm>
        <a:prstGeom prst="rect">
          <a:avLst/>
        </a:prstGeom>
        <a:noFill/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190500</xdr:colOff>
      <xdr:row>7</xdr:row>
      <xdr:rowOff>76200</xdr:rowOff>
    </xdr:from>
    <xdr:to>
      <xdr:col>4</xdr:col>
      <xdr:colOff>790575</xdr:colOff>
      <xdr:row>10</xdr:row>
      <xdr:rowOff>161925</xdr:rowOff>
    </xdr:to>
    <xdr:sp macro="" textlink="$K$9">
      <xdr:nvSpPr>
        <xdr:cNvPr id="8" name="TextBox 7">
          <a:extLst>
            <a:ext uri="{FF2B5EF4-FFF2-40B4-BE49-F238E27FC236}">
              <a16:creationId xmlns:a16="http://schemas.microsoft.com/office/drawing/2014/main" id="{E26306D2-4B9F-49C0-9BCD-85891E51687A}"/>
            </a:ext>
          </a:extLst>
        </xdr:cNvPr>
        <xdr:cNvSpPr txBox="1"/>
      </xdr:nvSpPr>
      <xdr:spPr>
        <a:xfrm>
          <a:off x="4781550" y="1409700"/>
          <a:ext cx="1866900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11327D8-B49F-45AD-B64C-47021D120D07}" type="TxLink">
            <a:rPr lang="en-US" sz="3200" b="0" i="0" u="none" strike="noStrike">
              <a:solidFill>
                <a:schemeClr val="bg1"/>
              </a:solidFill>
              <a:latin typeface="Impact" panose="020B0806030902050204" pitchFamily="34" charset="0"/>
              <a:cs typeface="Calibri"/>
            </a:rPr>
            <a:pPr algn="ctr"/>
            <a:t>4</a:t>
          </a:fld>
          <a:endParaRPr lang="en-US" sz="3200">
            <a:solidFill>
              <a:schemeClr val="bg1"/>
            </a:solidFill>
            <a:latin typeface="Impact" panose="020B0806030902050204" pitchFamily="34" charset="0"/>
          </a:endParaRPr>
        </a:p>
      </xdr:txBody>
    </xdr:sp>
    <xdr:clientData/>
  </xdr:twoCellAnchor>
  <xdr:twoCellAnchor>
    <xdr:from>
      <xdr:col>3</xdr:col>
      <xdr:colOff>152400</xdr:colOff>
      <xdr:row>0</xdr:row>
      <xdr:rowOff>38100</xdr:rowOff>
    </xdr:from>
    <xdr:to>
      <xdr:col>4</xdr:col>
      <xdr:colOff>790575</xdr:colOff>
      <xdr:row>6</xdr:row>
      <xdr:rowOff>123825</xdr:rowOff>
    </xdr:to>
    <xdr:sp macro="" textlink="$K$9">
      <xdr:nvSpPr>
        <xdr:cNvPr id="9" name="TextBox 8">
          <a:extLst>
            <a:ext uri="{FF2B5EF4-FFF2-40B4-BE49-F238E27FC236}">
              <a16:creationId xmlns:a16="http://schemas.microsoft.com/office/drawing/2014/main" id="{16FAF282-4558-4DA9-94C7-CAE2B249C765}"/>
            </a:ext>
          </a:extLst>
        </xdr:cNvPr>
        <xdr:cNvSpPr txBox="1"/>
      </xdr:nvSpPr>
      <xdr:spPr>
        <a:xfrm>
          <a:off x="4743450" y="38100"/>
          <a:ext cx="1905000" cy="12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 b="0" i="0" u="none" strike="noStrike">
              <a:solidFill>
                <a:schemeClr val="bg1"/>
              </a:solidFill>
              <a:latin typeface="Impact" panose="020B0806030902050204" pitchFamily="34" charset="0"/>
              <a:cs typeface="Calibri"/>
            </a:rPr>
            <a:t>Achevied Projects</a:t>
          </a:r>
          <a:endParaRPr lang="en-US" sz="3200">
            <a:solidFill>
              <a:schemeClr val="bg1"/>
            </a:solidFill>
            <a:latin typeface="Impact" panose="020B0806030902050204" pitchFamily="34" charset="0"/>
          </a:endParaRPr>
        </a:p>
      </xdr:txBody>
    </xdr:sp>
    <xdr:clientData/>
  </xdr:twoCellAnchor>
  <xdr:twoCellAnchor>
    <xdr:from>
      <xdr:col>4</xdr:col>
      <xdr:colOff>828675</xdr:colOff>
      <xdr:row>0</xdr:row>
      <xdr:rowOff>28575</xdr:rowOff>
    </xdr:from>
    <xdr:to>
      <xdr:col>6</xdr:col>
      <xdr:colOff>333375</xdr:colOff>
      <xdr:row>10</xdr:row>
      <xdr:rowOff>171450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7424A64-24E9-4E75-B634-492AD442C298}"/>
            </a:ext>
          </a:extLst>
        </xdr:cNvPr>
        <xdr:cNvSpPr/>
      </xdr:nvSpPr>
      <xdr:spPr>
        <a:xfrm>
          <a:off x="6686550" y="28575"/>
          <a:ext cx="1866900" cy="2047875"/>
        </a:xfrm>
        <a:prstGeom prst="rect">
          <a:avLst/>
        </a:prstGeom>
        <a:noFill/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819150</xdr:colOff>
      <xdr:row>7</xdr:row>
      <xdr:rowOff>76200</xdr:rowOff>
    </xdr:from>
    <xdr:to>
      <xdr:col>6</xdr:col>
      <xdr:colOff>323850</xdr:colOff>
      <xdr:row>10</xdr:row>
      <xdr:rowOff>161925</xdr:rowOff>
    </xdr:to>
    <xdr:sp macro="" textlink="$K$10">
      <xdr:nvSpPr>
        <xdr:cNvPr id="11" name="TextBox 10">
          <a:extLst>
            <a:ext uri="{FF2B5EF4-FFF2-40B4-BE49-F238E27FC236}">
              <a16:creationId xmlns:a16="http://schemas.microsoft.com/office/drawing/2014/main" id="{3BD8C086-3DDA-4AE5-BD05-6FA2290DA2EE}"/>
            </a:ext>
          </a:extLst>
        </xdr:cNvPr>
        <xdr:cNvSpPr txBox="1"/>
      </xdr:nvSpPr>
      <xdr:spPr>
        <a:xfrm>
          <a:off x="6677025" y="1409700"/>
          <a:ext cx="1866900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8D66B5E-E3C7-4671-8AF8-81371FE58EFD}" type="TxLink">
            <a:rPr lang="en-US" sz="3200" b="0" i="0" u="none" strike="noStrike">
              <a:solidFill>
                <a:schemeClr val="bg1"/>
              </a:solidFill>
              <a:latin typeface="Impact" panose="020B0806030902050204" pitchFamily="34" charset="0"/>
              <a:cs typeface="Calibri"/>
            </a:rPr>
            <a:t>13</a:t>
          </a:fld>
          <a:endParaRPr lang="en-US" sz="3200">
            <a:solidFill>
              <a:schemeClr val="bg1"/>
            </a:solidFill>
            <a:latin typeface="Impact" panose="020B0806030902050204" pitchFamily="34" charset="0"/>
          </a:endParaRPr>
        </a:p>
      </xdr:txBody>
    </xdr:sp>
    <xdr:clientData/>
  </xdr:twoCellAnchor>
  <xdr:twoCellAnchor>
    <xdr:from>
      <xdr:col>4</xdr:col>
      <xdr:colOff>866775</xdr:colOff>
      <xdr:row>0</xdr:row>
      <xdr:rowOff>76200</xdr:rowOff>
    </xdr:from>
    <xdr:to>
      <xdr:col>6</xdr:col>
      <xdr:colOff>323850</xdr:colOff>
      <xdr:row>6</xdr:row>
      <xdr:rowOff>114300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4A73740-B791-48D7-913A-6ADB050D9B55}"/>
            </a:ext>
          </a:extLst>
        </xdr:cNvPr>
        <xdr:cNvSpPr txBox="1"/>
      </xdr:nvSpPr>
      <xdr:spPr>
        <a:xfrm>
          <a:off x="6724650" y="76200"/>
          <a:ext cx="1819275" cy="1181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200">
              <a:solidFill>
                <a:schemeClr val="bg1"/>
              </a:solidFill>
              <a:latin typeface="Impact" panose="020B0806030902050204" pitchFamily="34" charset="0"/>
            </a:rPr>
            <a:t>Overdue Projects</a:t>
          </a:r>
        </a:p>
      </xdr:txBody>
    </xdr:sp>
    <xdr:clientData/>
  </xdr:twoCellAnchor>
  <xdr:twoCellAnchor>
    <xdr:from>
      <xdr:col>6</xdr:col>
      <xdr:colOff>371475</xdr:colOff>
      <xdr:row>0</xdr:row>
      <xdr:rowOff>28575</xdr:rowOff>
    </xdr:from>
    <xdr:to>
      <xdr:col>6</xdr:col>
      <xdr:colOff>3267075</xdr:colOff>
      <xdr:row>10</xdr:row>
      <xdr:rowOff>180975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9BC56FD-5224-44D7-B9F7-07E29900A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3706.985076851852" createdVersion="6" refreshedVersion="6" minRefreshableVersion="3" recordCount="26" xr:uid="{58610B99-FA33-4651-860D-029CF86B5AC6}">
  <cacheSource type="worksheet">
    <worksheetSource name="Table1"/>
  </cacheSource>
  <cacheFields count="7">
    <cacheField name="Project ID" numFmtId="0">
      <sharedItems/>
    </cacheField>
    <cacheField name="Project Name" numFmtId="0">
      <sharedItems/>
    </cacheField>
    <cacheField name="Owner" numFmtId="0">
      <sharedItems count="4">
        <s v="Mohammed"/>
        <s v="Nasser"/>
        <s v="Yaser"/>
        <s v="Ali"/>
      </sharedItems>
    </cacheField>
    <cacheField name="Statues" numFmtId="0">
      <sharedItems/>
    </cacheField>
    <cacheField name="Progrees" numFmtId="9">
      <sharedItems containsSemiMixedTypes="0" containsString="0" containsNumber="1" minValue="0" maxValue="1"/>
    </cacheField>
    <cacheField name="Deadline" numFmtId="14">
      <sharedItems containsSemiMixedTypes="0" containsNonDate="0" containsDate="1" containsString="0" minDate="2019-01-03T00:00:00" maxDate="2019-12-18T00:00:00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3706.985076851852" createdVersion="6" refreshedVersion="6" minRefreshableVersion="3" recordCount="26" xr:uid="{68F841F2-C71C-48EC-B160-6BBFD1F54716}">
  <cacheSource type="worksheet">
    <worksheetSource name="Table1"/>
  </cacheSource>
  <cacheFields count="7">
    <cacheField name="Project ID" numFmtId="0">
      <sharedItems/>
    </cacheField>
    <cacheField name="Project Name" numFmtId="0">
      <sharedItems/>
    </cacheField>
    <cacheField name="Owner" numFmtId="0">
      <sharedItems count="4">
        <s v="Mohammed"/>
        <s v="Nasser"/>
        <s v="Yaser"/>
        <s v="Ali"/>
      </sharedItems>
    </cacheField>
    <cacheField name="Statues" numFmtId="0">
      <sharedItems/>
    </cacheField>
    <cacheField name="Progrees" numFmtId="9">
      <sharedItems containsSemiMixedTypes="0" containsString="0" containsNumber="1" minValue="0" maxValue="1"/>
    </cacheField>
    <cacheField name="Deadline" numFmtId="14">
      <sharedItems containsSemiMixedTypes="0" containsNonDate="0" containsDate="1" containsString="0" minDate="2019-01-03T00:00:00" maxDate="2019-12-18T00:00:00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3706.985076851852" createdVersion="6" refreshedVersion="6" minRefreshableVersion="3" recordCount="26" xr:uid="{BC9178EE-3A84-4C44-A9DE-E77D00637E43}">
  <cacheSource type="worksheet">
    <worksheetSource name="Table1"/>
  </cacheSource>
  <cacheFields count="7">
    <cacheField name="Project ID" numFmtId="0">
      <sharedItems/>
    </cacheField>
    <cacheField name="Project Name" numFmtId="0">
      <sharedItems/>
    </cacheField>
    <cacheField name="Owner" numFmtId="0">
      <sharedItems count="4">
        <s v="Mohammed"/>
        <s v="Nasser"/>
        <s v="Yaser"/>
        <s v="Ali"/>
      </sharedItems>
    </cacheField>
    <cacheField name="Statues" numFmtId="0">
      <sharedItems count="3">
        <s v="Done"/>
        <s v="Ongoing"/>
        <s v="Pending"/>
      </sharedItems>
    </cacheField>
    <cacheField name="Progrees" numFmtId="9">
      <sharedItems containsSemiMixedTypes="0" containsString="0" containsNumber="1" minValue="0" maxValue="1"/>
    </cacheField>
    <cacheField name="Deadline" numFmtId="14">
      <sharedItems containsSemiMixedTypes="0" containsNonDate="0" containsDate="1" containsString="0" minDate="2019-01-03T00:00:00" maxDate="2019-12-18T00:00:00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3706.985076851852" createdVersion="6" refreshedVersion="6" minRefreshableVersion="3" recordCount="26" xr:uid="{FA79A8D1-1220-4BA0-BB0B-90C4F004824D}">
  <cacheSource type="worksheet">
    <worksheetSource name="Table2"/>
  </cacheSource>
  <cacheFields count="7">
    <cacheField name="Project ID" numFmtId="0">
      <sharedItems/>
    </cacheField>
    <cacheField name="Project Name" numFmtId="0">
      <sharedItems/>
    </cacheField>
    <cacheField name="Owner" numFmtId="0">
      <sharedItems count="4">
        <s v="Mohammed"/>
        <s v="Nasser"/>
        <s v="Yaser"/>
        <s v="Ali"/>
      </sharedItems>
    </cacheField>
    <cacheField name="Statues" numFmtId="0">
      <sharedItems count="3">
        <s v="Done"/>
        <s v="Ongoing"/>
        <s v="Pending"/>
      </sharedItems>
    </cacheField>
    <cacheField name="Progrees" numFmtId="9">
      <sharedItems containsSemiMixedTypes="0" containsString="0" containsNumber="1" minValue="0" maxValue="1"/>
    </cacheField>
    <cacheField name="Deadline" numFmtId="14">
      <sharedItems containsSemiMixedTypes="0" containsNonDate="0" containsDate="1" containsString="0" minDate="2019-01-03T00:00:00" maxDate="2019-12-18T00:00:00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s v="P-00001"/>
    <s v="Project 1"/>
    <x v="0"/>
    <s v="Done"/>
    <n v="1"/>
    <d v="2019-05-13T00:00:00"/>
    <m/>
  </r>
  <r>
    <s v="P-00002"/>
    <s v="Project 2"/>
    <x v="1"/>
    <s v="Ongoing"/>
    <n v="0.2"/>
    <d v="2019-08-21T00:00:00"/>
    <m/>
  </r>
  <r>
    <s v="P-00003"/>
    <s v="Project 3"/>
    <x v="1"/>
    <s v="Pending"/>
    <n v="0"/>
    <d v="2019-01-11T00:00:00"/>
    <m/>
  </r>
  <r>
    <s v="P-00004"/>
    <s v="Project 4"/>
    <x v="2"/>
    <s v="Done"/>
    <n v="1"/>
    <d v="2019-05-01T00:00:00"/>
    <m/>
  </r>
  <r>
    <s v="P-00005"/>
    <s v="Project 5"/>
    <x v="0"/>
    <s v="Done"/>
    <n v="1"/>
    <d v="2019-01-23T00:00:00"/>
    <m/>
  </r>
  <r>
    <s v="P-00006"/>
    <s v="Project 6"/>
    <x v="3"/>
    <s v="Done"/>
    <n v="1"/>
    <d v="2019-09-07T00:00:00"/>
    <m/>
  </r>
  <r>
    <s v="P-00007"/>
    <s v="Project 7"/>
    <x v="1"/>
    <s v="Ongoing"/>
    <n v="0.4"/>
    <d v="2019-01-14T00:00:00"/>
    <m/>
  </r>
  <r>
    <s v="P-00008"/>
    <s v="Project 8"/>
    <x v="2"/>
    <s v="Ongoing"/>
    <n v="0.9"/>
    <d v="2019-05-18T00:00:00"/>
    <m/>
  </r>
  <r>
    <s v="P-00009"/>
    <s v="Project 9"/>
    <x v="0"/>
    <s v="Ongoing"/>
    <n v="0.2"/>
    <d v="2019-10-15T00:00:00"/>
    <m/>
  </r>
  <r>
    <s v="P-00010"/>
    <s v="Project 10"/>
    <x v="3"/>
    <s v="Ongoing"/>
    <n v="0.23"/>
    <d v="2019-10-31T00:00:00"/>
    <m/>
  </r>
  <r>
    <s v="P-00011"/>
    <s v="Project 11"/>
    <x v="1"/>
    <s v="Ongoing"/>
    <n v="0.45"/>
    <d v="2019-10-11T00:00:00"/>
    <m/>
  </r>
  <r>
    <s v="P-00012"/>
    <s v="Project 12"/>
    <x v="2"/>
    <s v="Ongoing"/>
    <n v="0.3"/>
    <d v="2019-04-29T00:00:00"/>
    <m/>
  </r>
  <r>
    <s v="P-00013"/>
    <s v="Project 13"/>
    <x v="0"/>
    <s v="Ongoing"/>
    <n v="0.4"/>
    <d v="2019-08-03T00:00:00"/>
    <m/>
  </r>
  <r>
    <s v="P-00014"/>
    <s v="Project 14"/>
    <x v="3"/>
    <s v="Ongoing"/>
    <n v="0.12"/>
    <d v="2019-06-15T00:00:00"/>
    <m/>
  </r>
  <r>
    <s v="P-00015"/>
    <s v="Project 15"/>
    <x v="1"/>
    <s v="Pending"/>
    <n v="1"/>
    <d v="2019-12-06T00:00:00"/>
    <m/>
  </r>
  <r>
    <s v="P-00016"/>
    <s v="Project 16"/>
    <x v="2"/>
    <s v="Pending"/>
    <n v="1"/>
    <d v="2019-06-13T00:00:00"/>
    <m/>
  </r>
  <r>
    <s v="P-00017"/>
    <s v="Project 17"/>
    <x v="0"/>
    <s v="Ongoing"/>
    <n v="1"/>
    <d v="2019-09-05T00:00:00"/>
    <m/>
  </r>
  <r>
    <s v="P-00018"/>
    <s v="Project 18"/>
    <x v="3"/>
    <s v="Ongoing"/>
    <n v="1"/>
    <d v="2019-11-23T00:00:00"/>
    <m/>
  </r>
  <r>
    <s v="P-00019"/>
    <s v="Project 19"/>
    <x v="1"/>
    <s v="Ongoing"/>
    <n v="1"/>
    <d v="2019-07-25T00:00:00"/>
    <m/>
  </r>
  <r>
    <s v="P-00020"/>
    <s v="Project 20"/>
    <x v="2"/>
    <s v="Ongoing"/>
    <n v="1"/>
    <d v="2019-03-14T00:00:00"/>
    <m/>
  </r>
  <r>
    <s v="P-00021"/>
    <s v="Project 21"/>
    <x v="0"/>
    <s v="Ongoing"/>
    <n v="0.88"/>
    <d v="2019-08-26T00:00:00"/>
    <m/>
  </r>
  <r>
    <s v="P-00022"/>
    <s v="Project 22"/>
    <x v="3"/>
    <s v="Ongoing"/>
    <n v="0.3"/>
    <d v="2019-01-03T00:00:00"/>
    <m/>
  </r>
  <r>
    <s v="P-00023"/>
    <s v="Project 23"/>
    <x v="1"/>
    <s v="Ongoing"/>
    <n v="0.18"/>
    <d v="2019-12-17T00:00:00"/>
    <m/>
  </r>
  <r>
    <s v="P-00024"/>
    <s v="Project 24"/>
    <x v="2"/>
    <s v="Ongoing"/>
    <n v="0.28999999999999998"/>
    <d v="2019-09-09T00:00:00"/>
    <m/>
  </r>
  <r>
    <s v="P-00025"/>
    <s v="Project 25"/>
    <x v="0"/>
    <s v="Ongoing"/>
    <n v="0.56000000000000005"/>
    <d v="2019-10-17T00:00:00"/>
    <m/>
  </r>
  <r>
    <s v="P-00026"/>
    <s v="Project 26"/>
    <x v="3"/>
    <s v="Ongoing"/>
    <n v="0.4"/>
    <d v="2019-06-25T00:00:0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s v="P-00001"/>
    <s v="Project 1"/>
    <x v="0"/>
    <s v="Done"/>
    <n v="1"/>
    <d v="2019-05-13T00:00:00"/>
    <m/>
  </r>
  <r>
    <s v="P-00002"/>
    <s v="Project 2"/>
    <x v="1"/>
    <s v="Ongoing"/>
    <n v="0.2"/>
    <d v="2019-08-21T00:00:00"/>
    <m/>
  </r>
  <r>
    <s v="P-00003"/>
    <s v="Project 3"/>
    <x v="1"/>
    <s v="Pending"/>
    <n v="0"/>
    <d v="2019-01-11T00:00:00"/>
    <m/>
  </r>
  <r>
    <s v="P-00004"/>
    <s v="Project 4"/>
    <x v="2"/>
    <s v="Done"/>
    <n v="1"/>
    <d v="2019-05-01T00:00:00"/>
    <m/>
  </r>
  <r>
    <s v="P-00005"/>
    <s v="Project 5"/>
    <x v="0"/>
    <s v="Done"/>
    <n v="1"/>
    <d v="2019-01-23T00:00:00"/>
    <m/>
  </r>
  <r>
    <s v="P-00006"/>
    <s v="Project 6"/>
    <x v="3"/>
    <s v="Done"/>
    <n v="1"/>
    <d v="2019-09-07T00:00:00"/>
    <m/>
  </r>
  <r>
    <s v="P-00007"/>
    <s v="Project 7"/>
    <x v="1"/>
    <s v="Ongoing"/>
    <n v="0.4"/>
    <d v="2019-01-14T00:00:00"/>
    <m/>
  </r>
  <r>
    <s v="P-00008"/>
    <s v="Project 8"/>
    <x v="2"/>
    <s v="Ongoing"/>
    <n v="0.9"/>
    <d v="2019-05-18T00:00:00"/>
    <m/>
  </r>
  <r>
    <s v="P-00009"/>
    <s v="Project 9"/>
    <x v="0"/>
    <s v="Ongoing"/>
    <n v="0.2"/>
    <d v="2019-10-15T00:00:00"/>
    <m/>
  </r>
  <r>
    <s v="P-00010"/>
    <s v="Project 10"/>
    <x v="3"/>
    <s v="Ongoing"/>
    <n v="0.23"/>
    <d v="2019-10-31T00:00:00"/>
    <m/>
  </r>
  <r>
    <s v="P-00011"/>
    <s v="Project 11"/>
    <x v="1"/>
    <s v="Ongoing"/>
    <n v="0.45"/>
    <d v="2019-10-11T00:00:00"/>
    <m/>
  </r>
  <r>
    <s v="P-00012"/>
    <s v="Project 12"/>
    <x v="2"/>
    <s v="Ongoing"/>
    <n v="0.3"/>
    <d v="2019-04-29T00:00:00"/>
    <m/>
  </r>
  <r>
    <s v="P-00013"/>
    <s v="Project 13"/>
    <x v="0"/>
    <s v="Ongoing"/>
    <n v="0.4"/>
    <d v="2019-08-03T00:00:00"/>
    <m/>
  </r>
  <r>
    <s v="P-00014"/>
    <s v="Project 14"/>
    <x v="3"/>
    <s v="Ongoing"/>
    <n v="0.12"/>
    <d v="2019-06-15T00:00:00"/>
    <m/>
  </r>
  <r>
    <s v="P-00015"/>
    <s v="Project 15"/>
    <x v="1"/>
    <s v="Pending"/>
    <n v="1"/>
    <d v="2019-12-06T00:00:00"/>
    <m/>
  </r>
  <r>
    <s v="P-00016"/>
    <s v="Project 16"/>
    <x v="2"/>
    <s v="Pending"/>
    <n v="1"/>
    <d v="2019-06-13T00:00:00"/>
    <m/>
  </r>
  <r>
    <s v="P-00017"/>
    <s v="Project 17"/>
    <x v="0"/>
    <s v="Ongoing"/>
    <n v="1"/>
    <d v="2019-09-05T00:00:00"/>
    <m/>
  </r>
  <r>
    <s v="P-00018"/>
    <s v="Project 18"/>
    <x v="3"/>
    <s v="Ongoing"/>
    <n v="1"/>
    <d v="2019-11-23T00:00:00"/>
    <m/>
  </r>
  <r>
    <s v="P-00019"/>
    <s v="Project 19"/>
    <x v="1"/>
    <s v="Ongoing"/>
    <n v="1"/>
    <d v="2019-07-25T00:00:00"/>
    <m/>
  </r>
  <r>
    <s v="P-00020"/>
    <s v="Project 20"/>
    <x v="2"/>
    <s v="Ongoing"/>
    <n v="1"/>
    <d v="2019-03-14T00:00:00"/>
    <m/>
  </r>
  <r>
    <s v="P-00021"/>
    <s v="Project 21"/>
    <x v="0"/>
    <s v="Ongoing"/>
    <n v="0.88"/>
    <d v="2019-08-26T00:00:00"/>
    <m/>
  </r>
  <r>
    <s v="P-00022"/>
    <s v="Project 22"/>
    <x v="3"/>
    <s v="Ongoing"/>
    <n v="0.3"/>
    <d v="2019-01-03T00:00:00"/>
    <m/>
  </r>
  <r>
    <s v="P-00023"/>
    <s v="Project 23"/>
    <x v="1"/>
    <s v="Ongoing"/>
    <n v="0.18"/>
    <d v="2019-12-17T00:00:00"/>
    <m/>
  </r>
  <r>
    <s v="P-00024"/>
    <s v="Project 24"/>
    <x v="2"/>
    <s v="Ongoing"/>
    <n v="0.28999999999999998"/>
    <d v="2019-09-09T00:00:00"/>
    <m/>
  </r>
  <r>
    <s v="P-00025"/>
    <s v="Project 25"/>
    <x v="0"/>
    <s v="Ongoing"/>
    <n v="0.56000000000000005"/>
    <d v="2019-10-17T00:00:00"/>
    <m/>
  </r>
  <r>
    <s v="P-00026"/>
    <s v="Project 26"/>
    <x v="3"/>
    <s v="Ongoing"/>
    <n v="0.4"/>
    <d v="2019-06-25T00:00:00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s v="P-00001"/>
    <s v="Project 1"/>
    <x v="0"/>
    <x v="0"/>
    <n v="1"/>
    <d v="2019-05-13T00:00:00"/>
    <m/>
  </r>
  <r>
    <s v="P-00002"/>
    <s v="Project 2"/>
    <x v="1"/>
    <x v="1"/>
    <n v="0.2"/>
    <d v="2019-08-21T00:00:00"/>
    <m/>
  </r>
  <r>
    <s v="P-00003"/>
    <s v="Project 3"/>
    <x v="1"/>
    <x v="2"/>
    <n v="0"/>
    <d v="2019-01-11T00:00:00"/>
    <m/>
  </r>
  <r>
    <s v="P-00004"/>
    <s v="Project 4"/>
    <x v="2"/>
    <x v="0"/>
    <n v="1"/>
    <d v="2019-05-01T00:00:00"/>
    <m/>
  </r>
  <r>
    <s v="P-00005"/>
    <s v="Project 5"/>
    <x v="0"/>
    <x v="0"/>
    <n v="1"/>
    <d v="2019-01-23T00:00:00"/>
    <m/>
  </r>
  <r>
    <s v="P-00006"/>
    <s v="Project 6"/>
    <x v="3"/>
    <x v="0"/>
    <n v="1"/>
    <d v="2019-09-07T00:00:00"/>
    <m/>
  </r>
  <r>
    <s v="P-00007"/>
    <s v="Project 7"/>
    <x v="1"/>
    <x v="1"/>
    <n v="0.4"/>
    <d v="2019-01-14T00:00:00"/>
    <m/>
  </r>
  <r>
    <s v="P-00008"/>
    <s v="Project 8"/>
    <x v="2"/>
    <x v="1"/>
    <n v="0.9"/>
    <d v="2019-05-18T00:00:00"/>
    <m/>
  </r>
  <r>
    <s v="P-00009"/>
    <s v="Project 9"/>
    <x v="0"/>
    <x v="1"/>
    <n v="0.2"/>
    <d v="2019-10-15T00:00:00"/>
    <m/>
  </r>
  <r>
    <s v="P-00010"/>
    <s v="Project 10"/>
    <x v="3"/>
    <x v="1"/>
    <n v="0.23"/>
    <d v="2019-10-31T00:00:00"/>
    <m/>
  </r>
  <r>
    <s v="P-00011"/>
    <s v="Project 11"/>
    <x v="1"/>
    <x v="1"/>
    <n v="0.45"/>
    <d v="2019-10-11T00:00:00"/>
    <m/>
  </r>
  <r>
    <s v="P-00012"/>
    <s v="Project 12"/>
    <x v="2"/>
    <x v="1"/>
    <n v="0.3"/>
    <d v="2019-04-29T00:00:00"/>
    <m/>
  </r>
  <r>
    <s v="P-00013"/>
    <s v="Project 13"/>
    <x v="0"/>
    <x v="1"/>
    <n v="0.4"/>
    <d v="2019-08-03T00:00:00"/>
    <m/>
  </r>
  <r>
    <s v="P-00014"/>
    <s v="Project 14"/>
    <x v="3"/>
    <x v="1"/>
    <n v="0.12"/>
    <d v="2019-06-15T00:00:00"/>
    <m/>
  </r>
  <r>
    <s v="P-00015"/>
    <s v="Project 15"/>
    <x v="1"/>
    <x v="2"/>
    <n v="1"/>
    <d v="2019-12-06T00:00:00"/>
    <m/>
  </r>
  <r>
    <s v="P-00016"/>
    <s v="Project 16"/>
    <x v="2"/>
    <x v="2"/>
    <n v="1"/>
    <d v="2019-06-13T00:00:00"/>
    <m/>
  </r>
  <r>
    <s v="P-00017"/>
    <s v="Project 17"/>
    <x v="0"/>
    <x v="1"/>
    <n v="1"/>
    <d v="2019-09-05T00:00:00"/>
    <m/>
  </r>
  <r>
    <s v="P-00018"/>
    <s v="Project 18"/>
    <x v="3"/>
    <x v="1"/>
    <n v="1"/>
    <d v="2019-11-23T00:00:00"/>
    <m/>
  </r>
  <r>
    <s v="P-00019"/>
    <s v="Project 19"/>
    <x v="1"/>
    <x v="1"/>
    <n v="1"/>
    <d v="2019-07-25T00:00:00"/>
    <m/>
  </r>
  <r>
    <s v="P-00020"/>
    <s v="Project 20"/>
    <x v="2"/>
    <x v="1"/>
    <n v="1"/>
    <d v="2019-03-14T00:00:00"/>
    <m/>
  </r>
  <r>
    <s v="P-00021"/>
    <s v="Project 21"/>
    <x v="0"/>
    <x v="1"/>
    <n v="0.88"/>
    <d v="2019-08-26T00:00:00"/>
    <m/>
  </r>
  <r>
    <s v="P-00022"/>
    <s v="Project 22"/>
    <x v="3"/>
    <x v="1"/>
    <n v="0.3"/>
    <d v="2019-01-03T00:00:00"/>
    <m/>
  </r>
  <r>
    <s v="P-00023"/>
    <s v="Project 23"/>
    <x v="1"/>
    <x v="1"/>
    <n v="0.18"/>
    <d v="2019-12-17T00:00:00"/>
    <m/>
  </r>
  <r>
    <s v="P-00024"/>
    <s v="Project 24"/>
    <x v="2"/>
    <x v="1"/>
    <n v="0.28999999999999998"/>
    <d v="2019-09-09T00:00:00"/>
    <m/>
  </r>
  <r>
    <s v="P-00025"/>
    <s v="Project 25"/>
    <x v="0"/>
    <x v="1"/>
    <n v="0.56000000000000005"/>
    <d v="2019-10-17T00:00:00"/>
    <m/>
  </r>
  <r>
    <s v="P-00026"/>
    <s v="Project 26"/>
    <x v="3"/>
    <x v="1"/>
    <n v="0.4"/>
    <d v="2019-06-25T00:00:00"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s v="P-00001"/>
    <s v="Project 1"/>
    <x v="0"/>
    <x v="0"/>
    <n v="1"/>
    <d v="2019-05-13T00:00:00"/>
    <m/>
  </r>
  <r>
    <s v="P-00002"/>
    <s v="Project 2"/>
    <x v="1"/>
    <x v="1"/>
    <n v="0.2"/>
    <d v="2019-08-21T00:00:00"/>
    <m/>
  </r>
  <r>
    <s v="P-00003"/>
    <s v="Project 3"/>
    <x v="1"/>
    <x v="2"/>
    <n v="0"/>
    <d v="2019-01-11T00:00:00"/>
    <m/>
  </r>
  <r>
    <s v="P-00004"/>
    <s v="Project 4"/>
    <x v="2"/>
    <x v="0"/>
    <n v="1"/>
    <d v="2019-05-01T00:00:00"/>
    <m/>
  </r>
  <r>
    <s v="P-00005"/>
    <s v="Project 5"/>
    <x v="0"/>
    <x v="0"/>
    <n v="1"/>
    <d v="2019-01-23T00:00:00"/>
    <m/>
  </r>
  <r>
    <s v="P-00006"/>
    <s v="Project 6"/>
    <x v="3"/>
    <x v="0"/>
    <n v="1"/>
    <d v="2019-09-07T00:00:00"/>
    <m/>
  </r>
  <r>
    <s v="P-00007"/>
    <s v="Project 7"/>
    <x v="1"/>
    <x v="1"/>
    <n v="0.4"/>
    <d v="2019-01-14T00:00:00"/>
    <m/>
  </r>
  <r>
    <s v="P-00008"/>
    <s v="Project 8"/>
    <x v="2"/>
    <x v="1"/>
    <n v="0.9"/>
    <d v="2019-05-18T00:00:00"/>
    <m/>
  </r>
  <r>
    <s v="P-00009"/>
    <s v="Project 9"/>
    <x v="0"/>
    <x v="1"/>
    <n v="0.2"/>
    <d v="2019-10-15T00:00:00"/>
    <m/>
  </r>
  <r>
    <s v="P-00010"/>
    <s v="Project 10"/>
    <x v="3"/>
    <x v="1"/>
    <n v="0.23"/>
    <d v="2019-10-31T00:00:00"/>
    <m/>
  </r>
  <r>
    <s v="P-00011"/>
    <s v="Project 11"/>
    <x v="1"/>
    <x v="1"/>
    <n v="0.45"/>
    <d v="2019-10-11T00:00:00"/>
    <m/>
  </r>
  <r>
    <s v="P-00012"/>
    <s v="Project 12"/>
    <x v="2"/>
    <x v="1"/>
    <n v="0.3"/>
    <d v="2019-04-29T00:00:00"/>
    <m/>
  </r>
  <r>
    <s v="P-00013"/>
    <s v="Project 13"/>
    <x v="0"/>
    <x v="1"/>
    <n v="0.4"/>
    <d v="2019-08-03T00:00:00"/>
    <m/>
  </r>
  <r>
    <s v="P-00014"/>
    <s v="Project 14"/>
    <x v="3"/>
    <x v="1"/>
    <n v="0.12"/>
    <d v="2019-06-15T00:00:00"/>
    <m/>
  </r>
  <r>
    <s v="P-00015"/>
    <s v="Project 15"/>
    <x v="1"/>
    <x v="2"/>
    <n v="0"/>
    <d v="2019-12-06T00:00:00"/>
    <m/>
  </r>
  <r>
    <s v="P-00016"/>
    <s v="Project 16"/>
    <x v="2"/>
    <x v="2"/>
    <n v="0"/>
    <d v="2019-06-13T00:00:00"/>
    <m/>
  </r>
  <r>
    <s v="P-00017"/>
    <s v="Project 17"/>
    <x v="0"/>
    <x v="1"/>
    <n v="0.45"/>
    <d v="2019-09-05T00:00:00"/>
    <m/>
  </r>
  <r>
    <s v="P-00018"/>
    <s v="Project 18"/>
    <x v="3"/>
    <x v="1"/>
    <n v="0.45"/>
    <d v="2019-11-23T00:00:00"/>
    <m/>
  </r>
  <r>
    <s v="P-00019"/>
    <s v="Project 19"/>
    <x v="1"/>
    <x v="1"/>
    <n v="0.3"/>
    <d v="2019-07-25T00:00:00"/>
    <m/>
  </r>
  <r>
    <s v="P-00020"/>
    <s v="Project 20"/>
    <x v="2"/>
    <x v="1"/>
    <n v="0.9"/>
    <d v="2019-03-14T00:00:00"/>
    <m/>
  </r>
  <r>
    <s v="P-00021"/>
    <s v="Project 21"/>
    <x v="0"/>
    <x v="1"/>
    <n v="0.88"/>
    <d v="2019-08-26T00:00:00"/>
    <m/>
  </r>
  <r>
    <s v="P-00022"/>
    <s v="Project 22"/>
    <x v="3"/>
    <x v="1"/>
    <n v="0.3"/>
    <d v="2019-01-03T00:00:00"/>
    <m/>
  </r>
  <r>
    <s v="P-00023"/>
    <s v="Project 23"/>
    <x v="1"/>
    <x v="1"/>
    <n v="0.18"/>
    <d v="2019-12-17T00:00:00"/>
    <m/>
  </r>
  <r>
    <s v="P-00024"/>
    <s v="Project 24"/>
    <x v="2"/>
    <x v="1"/>
    <n v="0.28999999999999998"/>
    <d v="2019-09-09T00:00:00"/>
    <m/>
  </r>
  <r>
    <s v="P-00025"/>
    <s v="Project 25"/>
    <x v="0"/>
    <x v="1"/>
    <n v="0.56000000000000005"/>
    <d v="2019-10-17T00:00:00"/>
    <m/>
  </r>
  <r>
    <s v="P-00026"/>
    <s v="Project 26"/>
    <x v="3"/>
    <x v="1"/>
    <n v="0.4"/>
    <d v="2019-06-25T00:00:0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C9B285-A9E9-4C99-A117-E19242F77719}" name="PivotTable15" cacheId="87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7" firstHeaderRow="1" firstDataRow="1" firstDataCol="1"/>
  <pivotFields count="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3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9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4">
    <i>
      <x/>
    </i>
    <i>
      <x v="1"/>
    </i>
    <i>
      <x v="2"/>
    </i>
    <i>
      <x v="3"/>
    </i>
  </rowItems>
  <colItems count="1">
    <i/>
  </colItems>
  <dataFields count="1">
    <dataField name="Count of Project Name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C2CE07-6191-43EC-B337-7363FA3DA72B}" name="PivotTable20" cacheId="83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4">
  <location ref="A3:B7" firstHeaderRow="1" firstDataRow="1" firstDataCol="1"/>
  <pivotFields count="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3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9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4">
    <i>
      <x/>
    </i>
    <i>
      <x v="1"/>
    </i>
    <i>
      <x v="2"/>
    </i>
    <i>
      <x v="3"/>
    </i>
  </rowItems>
  <colItems count="1">
    <i/>
  </colItems>
  <dataFields count="1">
    <dataField name="Count of Project Name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1C0804-69FB-4DB3-A815-9CA392480129}" name="PivotTable25" cacheId="8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4">
  <location ref="A3:B7" firstHeaderRow="1" firstDataRow="1" firstDataCol="1"/>
  <pivotFields count="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3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9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4">
    <i>
      <x/>
    </i>
    <i>
      <x v="1"/>
    </i>
    <i>
      <x v="2"/>
    </i>
    <i>
      <x v="3"/>
    </i>
  </rowItems>
  <colItems count="1">
    <i/>
  </colItems>
  <dataFields count="1">
    <dataField name="Count of Project Name" fld="1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AD10BD-FBB4-433B-A464-5EA3F4D2A842}" name="PivotTable26" cacheId="8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3:B7" firstHeaderRow="1" firstDataRow="1" firstDataCol="1"/>
  <pivotFields count="7">
    <pivotField showAll="0"/>
    <pivotField dataField="1" showAll="0"/>
    <pivotField showAll="0"/>
    <pivotField axis="axisRow" showAll="0">
      <items count="4">
        <item x="0"/>
        <item x="1"/>
        <item x="2"/>
        <item t="default"/>
      </items>
    </pivotField>
    <pivotField numFmtId="9" showAll="0"/>
    <pivotField numFmtId="14"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Project Name" fld="1" subtotal="count" baseField="0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3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3" format="8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00BD23-098A-4604-998C-D5E6BFBD798D}" name="PivotTable5" cacheId="9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4">
  <location ref="A3:B7" firstHeaderRow="1" firstDataRow="1" firstDataCol="1"/>
  <pivotFields count="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3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9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4">
    <i>
      <x/>
    </i>
    <i>
      <x v="1"/>
    </i>
    <i>
      <x v="2"/>
    </i>
    <i>
      <x v="3"/>
    </i>
  </rowItems>
  <colItems count="1">
    <i/>
  </colItems>
  <dataFields count="1">
    <dataField name="Count of Project Name" fld="1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2D7919-BBD1-46C0-8FBF-F13BD449BAEB}" name="PivotTable6" cacheId="9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6">
  <location ref="A3:B7" firstHeaderRow="1" firstDataRow="1" firstDataCol="1"/>
  <pivotFields count="7">
    <pivotField showAll="0"/>
    <pivotField dataField="1" showAll="0"/>
    <pivotField showAll="0"/>
    <pivotField axis="axisRow" showAll="0">
      <items count="4">
        <item x="0"/>
        <item x="1"/>
        <item x="2"/>
        <item t="default"/>
      </items>
    </pivotField>
    <pivotField numFmtId="9" showAll="0"/>
    <pivotField numFmtId="14"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Project Name" fld="1" subtotal="count" baseField="0" baseItem="0"/>
  </dataFields>
  <chartFormats count="9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4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5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5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5" format="8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F9BAAA-84B2-43FF-9D74-2A59F61677DE}" name="Table1" displayName="Table1" ref="B11:H38" totalsRowCount="1" headerRowDxfId="30" dataDxfId="31">
  <autoFilter ref="B11:H37" xr:uid="{BC1C2536-E2E8-4F51-8CFF-02EB6EB3F5BD}"/>
  <tableColumns count="7">
    <tableColumn id="1" xr3:uid="{89375F21-265C-46C4-B948-8412CA3A9095}" name="Project ID" dataDxfId="29" totalsRowDxfId="13"/>
    <tableColumn id="2" xr3:uid="{6E3E1E93-BD81-4A70-AB64-59CBCF6B43BA}" name="Project Name" dataDxfId="28" totalsRowDxfId="12"/>
    <tableColumn id="3" xr3:uid="{2FB3D9EC-69FC-4BDA-A7B3-0C5770E96CE6}" name="Owner" dataDxfId="27" totalsRowDxfId="11"/>
    <tableColumn id="4" xr3:uid="{53C5B2FB-DA4A-4799-865F-30AECDBFAFDB}" name="Statues" dataDxfId="26" totalsRowDxfId="10"/>
    <tableColumn id="5" xr3:uid="{CA611143-BC89-41C6-B534-9A8310E26B77}" name="Progrees" totalsRowFunction="average" dataDxfId="25" totalsRowDxfId="9" dataCellStyle="Percent" totalsRowCellStyle="Percent"/>
    <tableColumn id="6" xr3:uid="{6A46191F-D023-4914-A962-09F9D48A963D}" name="Deadline" dataDxfId="24" totalsRowDxfId="8"/>
    <tableColumn id="7" xr3:uid="{7E6D557D-DD68-4ADF-B904-42BCA845DA37}" name="Comments" dataDxfId="23" totalsRowDxfId="7"/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C0D657-1D3D-41EE-8854-D196D7050327}" name="Table2" displayName="Table2" ref="A13:G40" totalsRowCount="1" headerRowDxfId="18" dataDxfId="17">
  <autoFilter ref="A13:G39" xr:uid="{46C88D41-5943-48DF-890D-838B22A7B37D}"/>
  <tableColumns count="7">
    <tableColumn id="1" xr3:uid="{7AAA0C4A-6C1A-4602-8DE1-CEC57AA00BFC}" name="Project ID" dataDxfId="22" totalsRowDxfId="6"/>
    <tableColumn id="2" xr3:uid="{F913BE6E-995A-4219-A155-4E6C74B814A9}" name="Project Name" dataDxfId="21" totalsRowDxfId="5"/>
    <tableColumn id="3" xr3:uid="{60C52B44-6307-402A-829D-1B948860AF2C}" name="Owner" dataDxfId="20" totalsRowDxfId="4"/>
    <tableColumn id="4" xr3:uid="{74E8E840-1344-4434-992F-8D86D1E206BC}" name="Statues" dataDxfId="19" totalsRowDxfId="3"/>
    <tableColumn id="5" xr3:uid="{F3E29C52-0BC1-47A3-A91F-C31E9783FCAB}" name="Progrees" totalsRowFunction="average" dataDxfId="16" totalsRowDxfId="2" dataCellStyle="Percent" totalsRowCellStyle="Percent"/>
    <tableColumn id="6" xr3:uid="{7BDB3D85-DA5B-4157-899E-EEA339A42069}" name="Deadline" dataDxfId="14" totalsRowDxfId="1"/>
    <tableColumn id="7" xr3:uid="{C45D1E0F-A536-4C8A-958E-111960425164}" name="Comments" dataDxfId="15" totalsRowDxfId="0"/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B7CF5-3815-4BA6-855D-4840AA1BD566}">
  <dimension ref="A3:B7"/>
  <sheetViews>
    <sheetView workbookViewId="0">
      <selection activeCell="E15" sqref="E15"/>
    </sheetView>
  </sheetViews>
  <sheetFormatPr defaultRowHeight="15" x14ac:dyDescent="0.25"/>
  <cols>
    <col min="1" max="1" width="11.7109375" bestFit="1" customWidth="1"/>
    <col min="2" max="2" width="21.42578125" bestFit="1" customWidth="1"/>
  </cols>
  <sheetData>
    <row r="3" spans="1:2" x14ac:dyDescent="0.25">
      <c r="A3" s="7" t="s">
        <v>5</v>
      </c>
      <c r="B3" t="s">
        <v>66</v>
      </c>
    </row>
    <row r="4" spans="1:2" x14ac:dyDescent="0.25">
      <c r="A4" t="s">
        <v>60</v>
      </c>
      <c r="B4" s="8">
        <v>6</v>
      </c>
    </row>
    <row r="5" spans="1:2" x14ac:dyDescent="0.25">
      <c r="A5" t="s">
        <v>59</v>
      </c>
      <c r="B5" s="8">
        <v>7</v>
      </c>
    </row>
    <row r="6" spans="1:2" x14ac:dyDescent="0.25">
      <c r="A6" t="s">
        <v>61</v>
      </c>
      <c r="B6" s="8">
        <v>7</v>
      </c>
    </row>
    <row r="7" spans="1:2" x14ac:dyDescent="0.25">
      <c r="A7" t="s">
        <v>62</v>
      </c>
      <c r="B7" s="8">
        <v>6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1A1D8-A038-477B-B294-08CD3CD93387}">
  <dimension ref="A3:B7"/>
  <sheetViews>
    <sheetView workbookViewId="0">
      <selection activeCell="A3" sqref="A3"/>
    </sheetView>
  </sheetViews>
  <sheetFormatPr defaultRowHeight="15" x14ac:dyDescent="0.25"/>
  <cols>
    <col min="1" max="1" width="11.7109375" bestFit="1" customWidth="1"/>
    <col min="2" max="2" width="21.42578125" bestFit="1" customWidth="1"/>
  </cols>
  <sheetData>
    <row r="3" spans="1:2" x14ac:dyDescent="0.25">
      <c r="A3" s="7" t="s">
        <v>5</v>
      </c>
      <c r="B3" t="s">
        <v>66</v>
      </c>
    </row>
    <row r="4" spans="1:2" x14ac:dyDescent="0.25">
      <c r="A4" t="s">
        <v>60</v>
      </c>
      <c r="B4" s="8">
        <v>6</v>
      </c>
    </row>
    <row r="5" spans="1:2" x14ac:dyDescent="0.25">
      <c r="A5" t="s">
        <v>59</v>
      </c>
      <c r="B5" s="8">
        <v>7</v>
      </c>
    </row>
    <row r="6" spans="1:2" x14ac:dyDescent="0.25">
      <c r="A6" t="s">
        <v>61</v>
      </c>
      <c r="B6" s="8">
        <v>7</v>
      </c>
    </row>
    <row r="7" spans="1:2" x14ac:dyDescent="0.25">
      <c r="A7" t="s">
        <v>62</v>
      </c>
      <c r="B7" s="8">
        <v>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F56F2-B726-42CC-B728-41FC49BEE25B}">
  <dimension ref="A3:B7"/>
  <sheetViews>
    <sheetView workbookViewId="0">
      <selection activeCell="H1" sqref="H1"/>
    </sheetView>
  </sheetViews>
  <sheetFormatPr defaultRowHeight="15" x14ac:dyDescent="0.25"/>
  <cols>
    <col min="1" max="1" width="11.7109375" bestFit="1" customWidth="1"/>
    <col min="2" max="2" width="21.42578125" bestFit="1" customWidth="1"/>
  </cols>
  <sheetData>
    <row r="3" spans="1:2" x14ac:dyDescent="0.25">
      <c r="A3" s="7" t="s">
        <v>5</v>
      </c>
      <c r="B3" t="s">
        <v>66</v>
      </c>
    </row>
    <row r="4" spans="1:2" x14ac:dyDescent="0.25">
      <c r="A4" t="s">
        <v>60</v>
      </c>
      <c r="B4" s="8">
        <v>6</v>
      </c>
    </row>
    <row r="5" spans="1:2" x14ac:dyDescent="0.25">
      <c r="A5" t="s">
        <v>59</v>
      </c>
      <c r="B5" s="8">
        <v>7</v>
      </c>
    </row>
    <row r="6" spans="1:2" x14ac:dyDescent="0.25">
      <c r="A6" t="s">
        <v>61</v>
      </c>
      <c r="B6" s="8">
        <v>7</v>
      </c>
    </row>
    <row r="7" spans="1:2" x14ac:dyDescent="0.25">
      <c r="A7" t="s">
        <v>62</v>
      </c>
      <c r="B7" s="8">
        <v>6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68FA7-DF1C-46DF-8F7C-941B550688B2}">
  <dimension ref="A3:B7"/>
  <sheetViews>
    <sheetView workbookViewId="0">
      <selection activeCell="B4" sqref="B4"/>
    </sheetView>
  </sheetViews>
  <sheetFormatPr defaultRowHeight="15" x14ac:dyDescent="0.25"/>
  <cols>
    <col min="1" max="1" width="13.140625" bestFit="1" customWidth="1"/>
    <col min="2" max="2" width="21.42578125" bestFit="1" customWidth="1"/>
  </cols>
  <sheetData>
    <row r="3" spans="1:2" x14ac:dyDescent="0.25">
      <c r="A3" s="7" t="s">
        <v>67</v>
      </c>
      <c r="B3" t="s">
        <v>66</v>
      </c>
    </row>
    <row r="4" spans="1:2" x14ac:dyDescent="0.25">
      <c r="A4" s="9" t="s">
        <v>63</v>
      </c>
      <c r="B4" s="8">
        <v>4</v>
      </c>
    </row>
    <row r="5" spans="1:2" x14ac:dyDescent="0.25">
      <c r="A5" s="9" t="s">
        <v>64</v>
      </c>
      <c r="B5" s="8">
        <v>19</v>
      </c>
    </row>
    <row r="6" spans="1:2" x14ac:dyDescent="0.25">
      <c r="A6" s="9" t="s">
        <v>65</v>
      </c>
      <c r="B6" s="8">
        <v>3</v>
      </c>
    </row>
    <row r="7" spans="1:2" x14ac:dyDescent="0.25">
      <c r="A7" s="9" t="s">
        <v>68</v>
      </c>
      <c r="B7" s="8">
        <v>26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7CD16-B064-469F-A999-B2D7CFCDCB7A}">
  <dimension ref="A1:AY38"/>
  <sheetViews>
    <sheetView showGridLines="0" topLeftCell="B1" zoomScaleNormal="100" workbookViewId="0">
      <pane ySplit="11" topLeftCell="A12" activePane="bottomLeft" state="frozen"/>
      <selection activeCell="B1" sqref="B1"/>
      <selection pane="bottomLeft" activeCell="F25" sqref="F25"/>
    </sheetView>
  </sheetViews>
  <sheetFormatPr defaultColWidth="8.85546875" defaultRowHeight="22.9" customHeight="1" x14ac:dyDescent="0.25"/>
  <cols>
    <col min="1" max="1" width="8.85546875" style="1" hidden="1" customWidth="1"/>
    <col min="2" max="2" width="11.140625" style="1" customWidth="1"/>
    <col min="3" max="3" width="42.7109375" style="1" customWidth="1"/>
    <col min="4" max="4" width="13" style="1" customWidth="1"/>
    <col min="5" max="5" width="10.140625" style="1" customWidth="1"/>
    <col min="6" max="6" width="14.7109375" style="1" customWidth="1"/>
    <col min="7" max="7" width="14.28515625" style="1" customWidth="1"/>
    <col min="8" max="8" width="41" style="1" customWidth="1"/>
    <col min="9" max="10" width="8.85546875" style="10"/>
    <col min="11" max="11" width="20.28515625" style="10" customWidth="1"/>
    <col min="12" max="12" width="8.85546875" style="10"/>
    <col min="13" max="13" width="10.5703125" style="10" customWidth="1"/>
    <col min="14" max="22" width="8.85546875" style="10"/>
    <col min="23" max="16384" width="8.85546875" style="1"/>
  </cols>
  <sheetData>
    <row r="1" spans="1:51" ht="15" x14ac:dyDescent="0.25">
      <c r="B1" s="3"/>
      <c r="C1" s="3"/>
      <c r="D1" s="3"/>
      <c r="E1" s="3"/>
      <c r="F1" s="3"/>
      <c r="G1" s="3"/>
      <c r="H1" s="3"/>
    </row>
    <row r="2" spans="1:51" ht="15" x14ac:dyDescent="0.25">
      <c r="B2" s="3"/>
      <c r="C2" s="3"/>
      <c r="D2" s="3"/>
      <c r="E2" s="3"/>
      <c r="F2" s="3"/>
      <c r="G2" s="3"/>
      <c r="H2" s="3"/>
      <c r="M2" s="11">
        <f ca="1">TODAY()</f>
        <v>43706</v>
      </c>
    </row>
    <row r="3" spans="1:51" ht="15" x14ac:dyDescent="0.25">
      <c r="B3" s="3"/>
      <c r="C3" s="3"/>
      <c r="D3" s="3"/>
      <c r="E3" s="3"/>
      <c r="F3" s="3"/>
      <c r="G3" s="3"/>
      <c r="H3" s="3"/>
      <c r="J3" s="10">
        <v>0</v>
      </c>
      <c r="K3" s="12">
        <f>Table1[[#Totals],[Progrees]]</f>
        <v>0.60807692307692318</v>
      </c>
    </row>
    <row r="4" spans="1:51" ht="15" x14ac:dyDescent="0.25">
      <c r="B4" s="3"/>
      <c r="C4" s="3"/>
      <c r="D4" s="3"/>
      <c r="E4" s="3"/>
      <c r="F4" s="3"/>
      <c r="G4" s="3"/>
      <c r="H4" s="3"/>
      <c r="J4" s="10">
        <v>25</v>
      </c>
      <c r="K4" s="12">
        <v>0.01</v>
      </c>
      <c r="M4" s="10">
        <f ca="1">COUNTIF(Table1[Deadline],"&lt;"&amp;TODAY())</f>
        <v>16</v>
      </c>
    </row>
    <row r="5" spans="1:51" ht="15" x14ac:dyDescent="0.25">
      <c r="B5" s="3"/>
      <c r="C5" s="3"/>
      <c r="D5" s="3"/>
      <c r="E5" s="3"/>
      <c r="F5" s="3"/>
      <c r="G5" s="3"/>
      <c r="H5" s="3"/>
      <c r="J5" s="10">
        <v>50</v>
      </c>
      <c r="K5" s="13">
        <f>200%-K4-K3</f>
        <v>1.3819230769230768</v>
      </c>
    </row>
    <row r="6" spans="1:51" ht="15" x14ac:dyDescent="0.25">
      <c r="B6" s="3"/>
      <c r="C6" s="3"/>
      <c r="D6" s="3"/>
      <c r="E6" s="3"/>
      <c r="F6" s="3"/>
      <c r="G6" s="3"/>
      <c r="H6" s="3"/>
      <c r="J6" s="10">
        <v>25</v>
      </c>
    </row>
    <row r="7" spans="1:51" ht="15" x14ac:dyDescent="0.25">
      <c r="B7" s="3"/>
      <c r="C7" s="3"/>
      <c r="D7" s="3"/>
      <c r="E7" s="3"/>
      <c r="F7" s="3"/>
      <c r="G7" s="3"/>
      <c r="H7" s="3"/>
      <c r="J7" s="10">
        <v>100</v>
      </c>
      <c r="L7" s="10">
        <f>COUNTIF(Table1[Statues],"Done")</f>
        <v>4</v>
      </c>
    </row>
    <row r="8" spans="1:51" ht="15" x14ac:dyDescent="0.25">
      <c r="B8" s="3"/>
      <c r="C8" s="3"/>
      <c r="D8" s="3"/>
      <c r="E8" s="3"/>
      <c r="F8" s="3"/>
      <c r="G8" s="3"/>
      <c r="H8" s="3"/>
    </row>
    <row r="9" spans="1:51" ht="50.45" customHeight="1" thickBot="1" x14ac:dyDescent="0.3">
      <c r="A9" s="2"/>
      <c r="B9" s="4"/>
      <c r="C9" s="4"/>
      <c r="D9" s="4"/>
      <c r="E9" s="4"/>
      <c r="F9" s="4"/>
      <c r="G9" s="4"/>
      <c r="H9" s="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1" ht="3.6" customHeight="1" thickTop="1" x14ac:dyDescent="0.25"/>
    <row r="11" spans="1:51" ht="22.9" customHeight="1" x14ac:dyDescent="0.25">
      <c r="B11" s="3" t="s">
        <v>0</v>
      </c>
      <c r="C11" s="3" t="s">
        <v>1</v>
      </c>
      <c r="D11" s="3" t="s">
        <v>5</v>
      </c>
      <c r="E11" s="3" t="s">
        <v>2</v>
      </c>
      <c r="F11" s="3" t="s">
        <v>3</v>
      </c>
      <c r="G11" s="3" t="s">
        <v>4</v>
      </c>
      <c r="H11" s="3" t="s">
        <v>32</v>
      </c>
    </row>
    <row r="12" spans="1:51" ht="22.9" customHeight="1" x14ac:dyDescent="0.25">
      <c r="B12" s="1" t="s">
        <v>6</v>
      </c>
      <c r="C12" s="1" t="s">
        <v>33</v>
      </c>
      <c r="D12" s="1" t="s">
        <v>59</v>
      </c>
      <c r="E12" s="1" t="s">
        <v>63</v>
      </c>
      <c r="F12" s="5">
        <v>1</v>
      </c>
      <c r="G12" s="6">
        <v>43598</v>
      </c>
    </row>
    <row r="13" spans="1:51" ht="22.9" customHeight="1" x14ac:dyDescent="0.25">
      <c r="B13" s="1" t="s">
        <v>7</v>
      </c>
      <c r="C13" s="1" t="s">
        <v>34</v>
      </c>
      <c r="D13" s="1" t="s">
        <v>61</v>
      </c>
      <c r="E13" s="1" t="s">
        <v>64</v>
      </c>
      <c r="F13" s="5">
        <v>0.2</v>
      </c>
      <c r="G13" s="6">
        <v>43698</v>
      </c>
    </row>
    <row r="14" spans="1:51" ht="22.9" customHeight="1" x14ac:dyDescent="0.25">
      <c r="B14" s="1" t="s">
        <v>8</v>
      </c>
      <c r="C14" s="1" t="s">
        <v>35</v>
      </c>
      <c r="D14" s="1" t="s">
        <v>61</v>
      </c>
      <c r="E14" s="1" t="s">
        <v>65</v>
      </c>
      <c r="F14" s="5">
        <v>0</v>
      </c>
      <c r="G14" s="6">
        <v>43476</v>
      </c>
      <c r="K14" s="11">
        <v>43466</v>
      </c>
    </row>
    <row r="15" spans="1:51" ht="22.9" customHeight="1" x14ac:dyDescent="0.25">
      <c r="B15" s="1" t="s">
        <v>9</v>
      </c>
      <c r="C15" s="1" t="s">
        <v>36</v>
      </c>
      <c r="D15" s="1" t="s">
        <v>62</v>
      </c>
      <c r="E15" s="1" t="s">
        <v>63</v>
      </c>
      <c r="F15" s="5">
        <v>1</v>
      </c>
      <c r="G15" s="6">
        <v>43586</v>
      </c>
      <c r="K15" s="11">
        <v>43830</v>
      </c>
    </row>
    <row r="16" spans="1:51" ht="22.9" customHeight="1" x14ac:dyDescent="0.25">
      <c r="B16" s="1" t="s">
        <v>10</v>
      </c>
      <c r="C16" s="1" t="s">
        <v>37</v>
      </c>
      <c r="D16" s="1" t="s">
        <v>59</v>
      </c>
      <c r="E16" s="1" t="s">
        <v>63</v>
      </c>
      <c r="F16" s="5">
        <v>1</v>
      </c>
      <c r="G16" s="6">
        <v>43488</v>
      </c>
    </row>
    <row r="17" spans="2:7" ht="22.9" customHeight="1" x14ac:dyDescent="0.25">
      <c r="B17" s="1" t="s">
        <v>11</v>
      </c>
      <c r="C17" s="1" t="s">
        <v>38</v>
      </c>
      <c r="D17" s="1" t="s">
        <v>60</v>
      </c>
      <c r="E17" s="1" t="s">
        <v>63</v>
      </c>
      <c r="F17" s="5">
        <v>1</v>
      </c>
      <c r="G17" s="6">
        <v>43715</v>
      </c>
    </row>
    <row r="18" spans="2:7" ht="22.9" customHeight="1" x14ac:dyDescent="0.25">
      <c r="B18" s="1" t="s">
        <v>12</v>
      </c>
      <c r="C18" s="1" t="s">
        <v>39</v>
      </c>
      <c r="D18" s="1" t="s">
        <v>61</v>
      </c>
      <c r="E18" s="1" t="s">
        <v>64</v>
      </c>
      <c r="F18" s="5">
        <v>0.4</v>
      </c>
      <c r="G18" s="6">
        <v>43479</v>
      </c>
    </row>
    <row r="19" spans="2:7" ht="22.9" customHeight="1" x14ac:dyDescent="0.25">
      <c r="B19" s="1" t="s">
        <v>13</v>
      </c>
      <c r="C19" s="1" t="s">
        <v>40</v>
      </c>
      <c r="D19" s="1" t="s">
        <v>62</v>
      </c>
      <c r="E19" s="1" t="s">
        <v>64</v>
      </c>
      <c r="F19" s="5">
        <v>0.9</v>
      </c>
      <c r="G19" s="6">
        <v>43603</v>
      </c>
    </row>
    <row r="20" spans="2:7" ht="22.9" customHeight="1" x14ac:dyDescent="0.25">
      <c r="B20" s="1" t="s">
        <v>14</v>
      </c>
      <c r="C20" s="1" t="s">
        <v>41</v>
      </c>
      <c r="D20" s="1" t="s">
        <v>59</v>
      </c>
      <c r="E20" s="1" t="s">
        <v>64</v>
      </c>
      <c r="F20" s="5">
        <v>0.2</v>
      </c>
      <c r="G20" s="6">
        <v>43753</v>
      </c>
    </row>
    <row r="21" spans="2:7" ht="22.9" customHeight="1" x14ac:dyDescent="0.25">
      <c r="B21" s="1" t="s">
        <v>15</v>
      </c>
      <c r="C21" s="1" t="s">
        <v>42</v>
      </c>
      <c r="D21" s="1" t="s">
        <v>60</v>
      </c>
      <c r="E21" s="1" t="s">
        <v>64</v>
      </c>
      <c r="F21" s="5">
        <v>0.23</v>
      </c>
      <c r="G21" s="6">
        <v>43769</v>
      </c>
    </row>
    <row r="22" spans="2:7" ht="22.9" customHeight="1" x14ac:dyDescent="0.25">
      <c r="B22" s="1" t="s">
        <v>16</v>
      </c>
      <c r="C22" s="1" t="s">
        <v>43</v>
      </c>
      <c r="D22" s="1" t="s">
        <v>61</v>
      </c>
      <c r="E22" s="1" t="s">
        <v>64</v>
      </c>
      <c r="F22" s="5">
        <v>0.45</v>
      </c>
      <c r="G22" s="6">
        <v>43749</v>
      </c>
    </row>
    <row r="23" spans="2:7" ht="22.9" customHeight="1" x14ac:dyDescent="0.25">
      <c r="B23" s="1" t="s">
        <v>17</v>
      </c>
      <c r="C23" s="1" t="s">
        <v>44</v>
      </c>
      <c r="D23" s="1" t="s">
        <v>62</v>
      </c>
      <c r="E23" s="1" t="s">
        <v>64</v>
      </c>
      <c r="F23" s="5">
        <v>0.3</v>
      </c>
      <c r="G23" s="6">
        <v>43584</v>
      </c>
    </row>
    <row r="24" spans="2:7" ht="22.9" customHeight="1" x14ac:dyDescent="0.25">
      <c r="B24" s="1" t="s">
        <v>18</v>
      </c>
      <c r="C24" s="1" t="s">
        <v>45</v>
      </c>
      <c r="D24" s="1" t="s">
        <v>59</v>
      </c>
      <c r="E24" s="1" t="s">
        <v>64</v>
      </c>
      <c r="F24" s="5">
        <v>0.4</v>
      </c>
      <c r="G24" s="6">
        <v>43680</v>
      </c>
    </row>
    <row r="25" spans="2:7" ht="22.9" customHeight="1" x14ac:dyDescent="0.25">
      <c r="B25" s="1" t="s">
        <v>19</v>
      </c>
      <c r="C25" s="1" t="s">
        <v>46</v>
      </c>
      <c r="D25" s="1" t="s">
        <v>60</v>
      </c>
      <c r="E25" s="1" t="s">
        <v>64</v>
      </c>
      <c r="F25" s="5">
        <v>0.12</v>
      </c>
      <c r="G25" s="6">
        <v>43631</v>
      </c>
    </row>
    <row r="26" spans="2:7" ht="22.9" customHeight="1" x14ac:dyDescent="0.25">
      <c r="B26" s="1" t="s">
        <v>20</v>
      </c>
      <c r="C26" s="1" t="s">
        <v>47</v>
      </c>
      <c r="D26" s="1" t="s">
        <v>61</v>
      </c>
      <c r="E26" s="1" t="s">
        <v>65</v>
      </c>
      <c r="F26" s="5">
        <v>1</v>
      </c>
      <c r="G26" s="6">
        <v>43805</v>
      </c>
    </row>
    <row r="27" spans="2:7" ht="22.9" customHeight="1" x14ac:dyDescent="0.25">
      <c r="B27" s="1" t="s">
        <v>21</v>
      </c>
      <c r="C27" s="1" t="s">
        <v>48</v>
      </c>
      <c r="D27" s="1" t="s">
        <v>62</v>
      </c>
      <c r="E27" s="1" t="s">
        <v>65</v>
      </c>
      <c r="F27" s="5">
        <v>1</v>
      </c>
      <c r="G27" s="6">
        <v>43629</v>
      </c>
    </row>
    <row r="28" spans="2:7" ht="22.9" customHeight="1" x14ac:dyDescent="0.25">
      <c r="B28" s="1" t="s">
        <v>22</v>
      </c>
      <c r="C28" s="1" t="s">
        <v>49</v>
      </c>
      <c r="D28" s="1" t="s">
        <v>59</v>
      </c>
      <c r="E28" s="1" t="s">
        <v>64</v>
      </c>
      <c r="F28" s="5">
        <v>1</v>
      </c>
      <c r="G28" s="6">
        <v>43713</v>
      </c>
    </row>
    <row r="29" spans="2:7" ht="22.9" customHeight="1" x14ac:dyDescent="0.25">
      <c r="B29" s="1" t="s">
        <v>23</v>
      </c>
      <c r="C29" s="1" t="s">
        <v>50</v>
      </c>
      <c r="D29" s="1" t="s">
        <v>60</v>
      </c>
      <c r="E29" s="1" t="s">
        <v>64</v>
      </c>
      <c r="F29" s="5">
        <v>1</v>
      </c>
      <c r="G29" s="6">
        <v>43792</v>
      </c>
    </row>
    <row r="30" spans="2:7" ht="22.9" customHeight="1" x14ac:dyDescent="0.25">
      <c r="B30" s="1" t="s">
        <v>24</v>
      </c>
      <c r="C30" s="1" t="s">
        <v>51</v>
      </c>
      <c r="D30" s="1" t="s">
        <v>61</v>
      </c>
      <c r="E30" s="1" t="s">
        <v>64</v>
      </c>
      <c r="F30" s="5">
        <v>1</v>
      </c>
      <c r="G30" s="6">
        <v>43671</v>
      </c>
    </row>
    <row r="31" spans="2:7" ht="22.9" customHeight="1" x14ac:dyDescent="0.25">
      <c r="B31" s="1" t="s">
        <v>25</v>
      </c>
      <c r="C31" s="1" t="s">
        <v>52</v>
      </c>
      <c r="D31" s="1" t="s">
        <v>62</v>
      </c>
      <c r="E31" s="1" t="s">
        <v>64</v>
      </c>
      <c r="F31" s="5">
        <v>1</v>
      </c>
      <c r="G31" s="6">
        <v>43538</v>
      </c>
    </row>
    <row r="32" spans="2:7" ht="22.9" customHeight="1" x14ac:dyDescent="0.25">
      <c r="B32" s="1" t="s">
        <v>26</v>
      </c>
      <c r="C32" s="1" t="s">
        <v>53</v>
      </c>
      <c r="D32" s="1" t="s">
        <v>59</v>
      </c>
      <c r="E32" s="1" t="s">
        <v>64</v>
      </c>
      <c r="F32" s="5">
        <v>0.88</v>
      </c>
      <c r="G32" s="6">
        <v>43703</v>
      </c>
    </row>
    <row r="33" spans="2:7" ht="22.9" customHeight="1" x14ac:dyDescent="0.25">
      <c r="B33" s="1" t="s">
        <v>27</v>
      </c>
      <c r="C33" s="1" t="s">
        <v>54</v>
      </c>
      <c r="D33" s="1" t="s">
        <v>60</v>
      </c>
      <c r="E33" s="1" t="s">
        <v>64</v>
      </c>
      <c r="F33" s="5">
        <v>0.3</v>
      </c>
      <c r="G33" s="6">
        <v>43468</v>
      </c>
    </row>
    <row r="34" spans="2:7" ht="22.9" customHeight="1" x14ac:dyDescent="0.25">
      <c r="B34" s="1" t="s">
        <v>28</v>
      </c>
      <c r="C34" s="1" t="s">
        <v>55</v>
      </c>
      <c r="D34" s="1" t="s">
        <v>61</v>
      </c>
      <c r="E34" s="1" t="s">
        <v>64</v>
      </c>
      <c r="F34" s="5">
        <v>0.18</v>
      </c>
      <c r="G34" s="6">
        <v>43816</v>
      </c>
    </row>
    <row r="35" spans="2:7" ht="22.9" customHeight="1" x14ac:dyDescent="0.25">
      <c r="B35" s="1" t="s">
        <v>29</v>
      </c>
      <c r="C35" s="1" t="s">
        <v>56</v>
      </c>
      <c r="D35" s="1" t="s">
        <v>62</v>
      </c>
      <c r="E35" s="1" t="s">
        <v>64</v>
      </c>
      <c r="F35" s="5">
        <v>0.28999999999999998</v>
      </c>
      <c r="G35" s="6">
        <v>43717</v>
      </c>
    </row>
    <row r="36" spans="2:7" ht="22.9" customHeight="1" x14ac:dyDescent="0.25">
      <c r="B36" s="1" t="s">
        <v>30</v>
      </c>
      <c r="C36" s="1" t="s">
        <v>57</v>
      </c>
      <c r="D36" s="1" t="s">
        <v>59</v>
      </c>
      <c r="E36" s="1" t="s">
        <v>64</v>
      </c>
      <c r="F36" s="5">
        <v>0.56000000000000005</v>
      </c>
      <c r="G36" s="6">
        <v>43755</v>
      </c>
    </row>
    <row r="37" spans="2:7" ht="22.9" customHeight="1" x14ac:dyDescent="0.25">
      <c r="B37" s="1" t="s">
        <v>31</v>
      </c>
      <c r="C37" s="1" t="s">
        <v>58</v>
      </c>
      <c r="D37" s="1" t="s">
        <v>60</v>
      </c>
      <c r="E37" s="1" t="s">
        <v>64</v>
      </c>
      <c r="F37" s="5">
        <v>0.4</v>
      </c>
      <c r="G37" s="6">
        <v>43641</v>
      </c>
    </row>
    <row r="38" spans="2:7" ht="22.9" customHeight="1" x14ac:dyDescent="0.25">
      <c r="F38" s="5">
        <f>SUBTOTAL(101,Table1[Progrees])</f>
        <v>0.60807692307692318</v>
      </c>
      <c r="G38" s="6"/>
    </row>
  </sheetData>
  <phoneticPr fontId="3" type="noConversion"/>
  <conditionalFormatting sqref="F12:F37">
    <cfRule type="dataBar" priority="1">
      <dataBar>
        <cfvo type="min"/>
        <cfvo type="max"/>
        <color rgb="FF009999"/>
      </dataBar>
      <extLst>
        <ext xmlns:x14="http://schemas.microsoft.com/office/spreadsheetml/2009/9/main" uri="{B025F937-C7B1-47D3-B67F-A62EFF666E3E}">
          <x14:id>{D64232C1-98BC-4471-8F5F-A76F1E316495}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64232C1-98BC-4471-8F5F-A76F1E316495}">
            <x14:dataBar minLength="0" maxLength="100" border="1" negativeBarBorderColorSameAsPositive="0">
              <x14:cfvo type="autoMin"/>
              <x14:cfvo type="autoMax"/>
              <x14:borderColor rgb="FF009999"/>
              <x14:negativeFillColor rgb="FFFF0000"/>
              <x14:negativeBorderColor rgb="FFFF0000"/>
              <x14:axisColor rgb="FF000000"/>
            </x14:dataBar>
          </x14:cfRule>
          <xm:sqref>F12:F37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32FD4-643F-4D22-90A6-8E407AF4341E}">
  <dimension ref="A3:B7"/>
  <sheetViews>
    <sheetView workbookViewId="0">
      <selection activeCell="A3" sqref="A3"/>
    </sheetView>
  </sheetViews>
  <sheetFormatPr defaultRowHeight="15" x14ac:dyDescent="0.25"/>
  <cols>
    <col min="1" max="1" width="11.7109375" bestFit="1" customWidth="1"/>
    <col min="2" max="2" width="21.42578125" bestFit="1" customWidth="1"/>
  </cols>
  <sheetData>
    <row r="3" spans="1:2" x14ac:dyDescent="0.25">
      <c r="A3" s="7" t="s">
        <v>5</v>
      </c>
      <c r="B3" t="s">
        <v>66</v>
      </c>
    </row>
    <row r="4" spans="1:2" x14ac:dyDescent="0.25">
      <c r="A4" t="s">
        <v>60</v>
      </c>
      <c r="B4" s="8">
        <v>6</v>
      </c>
    </row>
    <row r="5" spans="1:2" x14ac:dyDescent="0.25">
      <c r="A5" t="s">
        <v>59</v>
      </c>
      <c r="B5" s="8">
        <v>7</v>
      </c>
    </row>
    <row r="6" spans="1:2" x14ac:dyDescent="0.25">
      <c r="A6" t="s">
        <v>61</v>
      </c>
      <c r="B6" s="8">
        <v>7</v>
      </c>
    </row>
    <row r="7" spans="1:2" x14ac:dyDescent="0.25">
      <c r="A7" t="s">
        <v>62</v>
      </c>
      <c r="B7" s="8">
        <v>6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B07C7-026E-44F9-B63A-77CB433873FA}">
  <dimension ref="A3:B7"/>
  <sheetViews>
    <sheetView workbookViewId="0">
      <selection activeCell="B5" sqref="B5"/>
    </sheetView>
  </sheetViews>
  <sheetFormatPr defaultRowHeight="15" x14ac:dyDescent="0.25"/>
  <cols>
    <col min="1" max="1" width="13.140625" bestFit="1" customWidth="1"/>
    <col min="2" max="2" width="21.42578125" bestFit="1" customWidth="1"/>
  </cols>
  <sheetData>
    <row r="3" spans="1:2" x14ac:dyDescent="0.25">
      <c r="A3" s="7" t="s">
        <v>67</v>
      </c>
      <c r="B3" t="s">
        <v>66</v>
      </c>
    </row>
    <row r="4" spans="1:2" x14ac:dyDescent="0.25">
      <c r="A4" s="9" t="s">
        <v>63</v>
      </c>
      <c r="B4" s="8">
        <v>4</v>
      </c>
    </row>
    <row r="5" spans="1:2" x14ac:dyDescent="0.25">
      <c r="A5" s="9" t="s">
        <v>64</v>
      </c>
      <c r="B5" s="8">
        <v>19</v>
      </c>
    </row>
    <row r="6" spans="1:2" x14ac:dyDescent="0.25">
      <c r="A6" s="9" t="s">
        <v>65</v>
      </c>
      <c r="B6" s="8">
        <v>3</v>
      </c>
    </row>
    <row r="7" spans="1:2" x14ac:dyDescent="0.25">
      <c r="A7" s="9" t="s">
        <v>68</v>
      </c>
      <c r="B7" s="8">
        <v>26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DCFC-F965-4E31-A81A-C835B2B55331}">
  <dimension ref="A1:AC40"/>
  <sheetViews>
    <sheetView showGridLines="0" tabSelected="1" workbookViewId="0">
      <pane ySplit="13" topLeftCell="A14" activePane="bottomLeft" state="frozen"/>
      <selection pane="bottomLeft" activeCell="G17" sqref="G17"/>
    </sheetView>
  </sheetViews>
  <sheetFormatPr defaultRowHeight="15" x14ac:dyDescent="0.25"/>
  <cols>
    <col min="1" max="1" width="11.7109375" customWidth="1"/>
    <col min="2" max="2" width="37.85546875" customWidth="1"/>
    <col min="3" max="3" width="19.28515625" customWidth="1"/>
    <col min="4" max="4" width="19" customWidth="1"/>
    <col min="5" max="5" width="18" customWidth="1"/>
    <col min="6" max="6" width="17.42578125" customWidth="1"/>
    <col min="7" max="7" width="50" customWidth="1"/>
    <col min="8" max="10" width="9.140625" style="18"/>
    <col min="11" max="11" width="20.42578125" style="18" bestFit="1" customWidth="1"/>
    <col min="12" max="21" width="9.140625" style="18"/>
  </cols>
  <sheetData>
    <row r="1" spans="1:29" x14ac:dyDescent="0.25">
      <c r="A1" s="16"/>
      <c r="B1" s="16"/>
      <c r="C1" s="16"/>
      <c r="D1" s="16"/>
      <c r="E1" s="16"/>
      <c r="F1" s="16"/>
      <c r="G1" s="16"/>
    </row>
    <row r="2" spans="1:29" x14ac:dyDescent="0.25">
      <c r="A2" s="16"/>
      <c r="B2" s="16"/>
      <c r="C2" s="16"/>
      <c r="D2" s="16"/>
      <c r="E2" s="16"/>
      <c r="F2" s="16"/>
      <c r="G2" s="16"/>
    </row>
    <row r="3" spans="1:29" x14ac:dyDescent="0.25">
      <c r="A3" s="16"/>
      <c r="B3" s="16"/>
      <c r="C3" s="16"/>
      <c r="D3" s="16"/>
      <c r="E3" s="16"/>
      <c r="F3" s="16"/>
      <c r="G3" s="16"/>
      <c r="I3" s="18">
        <v>0</v>
      </c>
      <c r="K3" s="19">
        <f>Table2[[#Totals],[Progrees]]</f>
        <v>0.45807692307692321</v>
      </c>
    </row>
    <row r="4" spans="1:29" x14ac:dyDescent="0.25">
      <c r="A4" s="16"/>
      <c r="B4" s="16"/>
      <c r="C4" s="16"/>
      <c r="D4" s="16"/>
      <c r="E4" s="16"/>
      <c r="F4" s="16"/>
      <c r="G4" s="16"/>
      <c r="I4" s="18">
        <v>25</v>
      </c>
      <c r="K4" s="19">
        <v>0.01</v>
      </c>
    </row>
    <row r="5" spans="1:29" x14ac:dyDescent="0.25">
      <c r="A5" s="16"/>
      <c r="B5" s="16"/>
      <c r="C5" s="16"/>
      <c r="D5" s="16"/>
      <c r="E5" s="16"/>
      <c r="F5" s="16"/>
      <c r="G5" s="16"/>
      <c r="I5" s="18">
        <v>50</v>
      </c>
      <c r="K5" s="20">
        <f>200%-K4-K3</f>
        <v>1.5319230769230767</v>
      </c>
    </row>
    <row r="6" spans="1:29" x14ac:dyDescent="0.25">
      <c r="A6" s="16"/>
      <c r="B6" s="16"/>
      <c r="C6" s="16"/>
      <c r="D6" s="16"/>
      <c r="E6" s="16"/>
      <c r="F6" s="16"/>
      <c r="G6" s="16"/>
      <c r="I6" s="18">
        <v>25</v>
      </c>
    </row>
    <row r="7" spans="1:29" x14ac:dyDescent="0.25">
      <c r="A7" s="16"/>
      <c r="B7" s="16"/>
      <c r="C7" s="16"/>
      <c r="D7" s="16"/>
      <c r="E7" s="16"/>
      <c r="F7" s="16"/>
      <c r="G7" s="16"/>
      <c r="I7" s="18">
        <v>100</v>
      </c>
      <c r="K7" s="19">
        <f>Table2[[#Totals],[Progrees]]</f>
        <v>0.45807692307692321</v>
      </c>
    </row>
    <row r="8" spans="1:29" x14ac:dyDescent="0.25">
      <c r="A8" s="16"/>
      <c r="B8" s="16"/>
      <c r="C8" s="16"/>
      <c r="D8" s="16"/>
      <c r="E8" s="16"/>
      <c r="F8" s="16"/>
      <c r="G8" s="16"/>
      <c r="I8" s="18">
        <f>SUM(I3:I7)</f>
        <v>200</v>
      </c>
    </row>
    <row r="9" spans="1:29" x14ac:dyDescent="0.25">
      <c r="A9" s="16"/>
      <c r="B9" s="16"/>
      <c r="C9" s="16"/>
      <c r="D9" s="16"/>
      <c r="E9" s="16"/>
      <c r="F9" s="16"/>
      <c r="G9" s="16"/>
      <c r="K9" s="18">
        <f>COUNTIF(Table2[Statues],"Done")</f>
        <v>4</v>
      </c>
    </row>
    <row r="10" spans="1:29" x14ac:dyDescent="0.25">
      <c r="A10" s="16"/>
      <c r="B10" s="16"/>
      <c r="C10" s="16"/>
      <c r="D10" s="16"/>
      <c r="E10" s="16"/>
      <c r="F10" s="16"/>
      <c r="G10" s="16"/>
      <c r="K10" s="18">
        <f ca="1">COUNTIFS(Table2[Deadline],"&lt;"&amp;TODAY(),Table2[Statues],"&lt;&gt;"&amp;"Done")</f>
        <v>13</v>
      </c>
    </row>
    <row r="11" spans="1:29" ht="15.75" thickBot="1" x14ac:dyDescent="0.3">
      <c r="A11" s="17"/>
      <c r="B11" s="17"/>
      <c r="C11" s="17"/>
      <c r="D11" s="17"/>
      <c r="E11" s="17"/>
      <c r="F11" s="17"/>
      <c r="G11" s="17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15"/>
      <c r="W11" s="15"/>
      <c r="X11" s="15"/>
      <c r="Y11" s="15"/>
      <c r="Z11" s="15"/>
      <c r="AA11" s="15"/>
      <c r="AB11" s="15"/>
      <c r="AC11" s="15"/>
    </row>
    <row r="12" spans="1:29" ht="3.75" customHeight="1" thickTop="1" x14ac:dyDescent="0.25"/>
    <row r="13" spans="1:29" s="1" customFormat="1" ht="21.75" customHeight="1" x14ac:dyDescent="0.25">
      <c r="A13" s="3" t="s">
        <v>0</v>
      </c>
      <c r="B13" s="3" t="s">
        <v>1</v>
      </c>
      <c r="C13" s="3" t="s">
        <v>5</v>
      </c>
      <c r="D13" s="3" t="s">
        <v>2</v>
      </c>
      <c r="E13" s="3" t="s">
        <v>3</v>
      </c>
      <c r="F13" s="3" t="s">
        <v>4</v>
      </c>
      <c r="G13" s="3" t="s">
        <v>32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9" s="1" customFormat="1" ht="21.75" customHeight="1" x14ac:dyDescent="0.25">
      <c r="A14" s="1" t="s">
        <v>6</v>
      </c>
      <c r="B14" s="1" t="s">
        <v>33</v>
      </c>
      <c r="C14" s="1" t="s">
        <v>59</v>
      </c>
      <c r="D14" s="1" t="s">
        <v>63</v>
      </c>
      <c r="E14" s="5">
        <v>1</v>
      </c>
      <c r="F14" s="6">
        <v>43598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9" s="1" customFormat="1" ht="21.75" customHeight="1" x14ac:dyDescent="0.25">
      <c r="A15" s="1" t="s">
        <v>7</v>
      </c>
      <c r="B15" s="1" t="s">
        <v>34</v>
      </c>
      <c r="C15" s="1" t="s">
        <v>61</v>
      </c>
      <c r="D15" s="1" t="s">
        <v>64</v>
      </c>
      <c r="E15" s="5">
        <v>0.2</v>
      </c>
      <c r="F15" s="6">
        <v>43698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9" s="1" customFormat="1" ht="21.75" customHeight="1" x14ac:dyDescent="0.25">
      <c r="A16" s="1" t="s">
        <v>8</v>
      </c>
      <c r="B16" s="1" t="s">
        <v>35</v>
      </c>
      <c r="C16" s="1" t="s">
        <v>61</v>
      </c>
      <c r="D16" s="1" t="s">
        <v>65</v>
      </c>
      <c r="E16" s="5">
        <v>0</v>
      </c>
      <c r="F16" s="6">
        <v>43476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s="1" customFormat="1" ht="21.75" customHeight="1" x14ac:dyDescent="0.25">
      <c r="A17" s="1" t="s">
        <v>9</v>
      </c>
      <c r="B17" s="1" t="s">
        <v>36</v>
      </c>
      <c r="C17" s="1" t="s">
        <v>62</v>
      </c>
      <c r="D17" s="1" t="s">
        <v>63</v>
      </c>
      <c r="E17" s="5">
        <v>1</v>
      </c>
      <c r="F17" s="6">
        <v>43586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s="1" customFormat="1" ht="21.75" customHeight="1" x14ac:dyDescent="0.25">
      <c r="A18" s="1" t="s">
        <v>10</v>
      </c>
      <c r="B18" s="1" t="s">
        <v>37</v>
      </c>
      <c r="C18" s="1" t="s">
        <v>59</v>
      </c>
      <c r="D18" s="1" t="s">
        <v>63</v>
      </c>
      <c r="E18" s="5">
        <v>1</v>
      </c>
      <c r="F18" s="6">
        <v>43488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s="1" customFormat="1" ht="21.75" customHeight="1" x14ac:dyDescent="0.25">
      <c r="A19" s="1" t="s">
        <v>11</v>
      </c>
      <c r="B19" s="1" t="s">
        <v>38</v>
      </c>
      <c r="C19" s="1" t="s">
        <v>60</v>
      </c>
      <c r="D19" s="1" t="s">
        <v>63</v>
      </c>
      <c r="E19" s="5">
        <v>1</v>
      </c>
      <c r="F19" s="6">
        <v>43715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s="1" customFormat="1" ht="21.75" customHeight="1" x14ac:dyDescent="0.25">
      <c r="A20" s="1" t="s">
        <v>12</v>
      </c>
      <c r="B20" s="1" t="s">
        <v>39</v>
      </c>
      <c r="C20" s="1" t="s">
        <v>61</v>
      </c>
      <c r="D20" s="1" t="s">
        <v>64</v>
      </c>
      <c r="E20" s="5">
        <v>0.4</v>
      </c>
      <c r="F20" s="6">
        <v>43479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s="1" customFormat="1" ht="21.75" customHeight="1" x14ac:dyDescent="0.25">
      <c r="A21" s="1" t="s">
        <v>13</v>
      </c>
      <c r="B21" s="1" t="s">
        <v>40</v>
      </c>
      <c r="C21" s="1" t="s">
        <v>62</v>
      </c>
      <c r="D21" s="1" t="s">
        <v>64</v>
      </c>
      <c r="E21" s="5">
        <v>0.9</v>
      </c>
      <c r="F21" s="6">
        <v>43603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s="1" customFormat="1" ht="21.75" customHeight="1" x14ac:dyDescent="0.25">
      <c r="A22" s="1" t="s">
        <v>14</v>
      </c>
      <c r="B22" s="1" t="s">
        <v>41</v>
      </c>
      <c r="C22" s="1" t="s">
        <v>59</v>
      </c>
      <c r="D22" s="1" t="s">
        <v>64</v>
      </c>
      <c r="E22" s="5">
        <v>0.2</v>
      </c>
      <c r="F22" s="6">
        <v>43753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s="1" customFormat="1" ht="21.75" customHeight="1" x14ac:dyDescent="0.25">
      <c r="A23" s="1" t="s">
        <v>15</v>
      </c>
      <c r="B23" s="1" t="s">
        <v>42</v>
      </c>
      <c r="C23" s="1" t="s">
        <v>60</v>
      </c>
      <c r="D23" s="1" t="s">
        <v>64</v>
      </c>
      <c r="E23" s="5">
        <v>0.23</v>
      </c>
      <c r="F23" s="6">
        <v>43769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s="1" customFormat="1" ht="21.75" customHeight="1" x14ac:dyDescent="0.25">
      <c r="A24" s="1" t="s">
        <v>16</v>
      </c>
      <c r="B24" s="1" t="s">
        <v>43</v>
      </c>
      <c r="C24" s="1" t="s">
        <v>61</v>
      </c>
      <c r="D24" s="1" t="s">
        <v>64</v>
      </c>
      <c r="E24" s="5">
        <v>0.45</v>
      </c>
      <c r="F24" s="6">
        <v>43749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s="1" customFormat="1" ht="21.75" customHeight="1" x14ac:dyDescent="0.25">
      <c r="A25" s="1" t="s">
        <v>17</v>
      </c>
      <c r="B25" s="1" t="s">
        <v>44</v>
      </c>
      <c r="C25" s="1" t="s">
        <v>62</v>
      </c>
      <c r="D25" s="1" t="s">
        <v>64</v>
      </c>
      <c r="E25" s="5">
        <v>0.3</v>
      </c>
      <c r="F25" s="6">
        <v>43584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s="1" customFormat="1" ht="21.75" customHeight="1" x14ac:dyDescent="0.25">
      <c r="A26" s="1" t="s">
        <v>18</v>
      </c>
      <c r="B26" s="1" t="s">
        <v>45</v>
      </c>
      <c r="C26" s="1" t="s">
        <v>59</v>
      </c>
      <c r="D26" s="1" t="s">
        <v>64</v>
      </c>
      <c r="E26" s="5">
        <v>0.4</v>
      </c>
      <c r="F26" s="6">
        <v>43680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s="1" customFormat="1" ht="21.75" customHeight="1" x14ac:dyDescent="0.25">
      <c r="A27" s="1" t="s">
        <v>19</v>
      </c>
      <c r="B27" s="1" t="s">
        <v>46</v>
      </c>
      <c r="C27" s="1" t="s">
        <v>60</v>
      </c>
      <c r="D27" s="1" t="s">
        <v>64</v>
      </c>
      <c r="E27" s="5">
        <v>0.12</v>
      </c>
      <c r="F27" s="6">
        <v>43631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s="1" customFormat="1" ht="21.75" customHeight="1" x14ac:dyDescent="0.25">
      <c r="A28" s="1" t="s">
        <v>20</v>
      </c>
      <c r="B28" s="1" t="s">
        <v>47</v>
      </c>
      <c r="C28" s="1" t="s">
        <v>61</v>
      </c>
      <c r="D28" s="1" t="s">
        <v>65</v>
      </c>
      <c r="E28" s="5">
        <v>0</v>
      </c>
      <c r="F28" s="6">
        <v>43805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 s="1" customFormat="1" ht="21.75" customHeight="1" x14ac:dyDescent="0.25">
      <c r="A29" s="1" t="s">
        <v>21</v>
      </c>
      <c r="B29" s="1" t="s">
        <v>48</v>
      </c>
      <c r="C29" s="1" t="s">
        <v>62</v>
      </c>
      <c r="D29" s="1" t="s">
        <v>65</v>
      </c>
      <c r="E29" s="5">
        <v>0</v>
      </c>
      <c r="F29" s="6">
        <v>43629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s="1" customFormat="1" ht="21.75" customHeight="1" x14ac:dyDescent="0.25">
      <c r="A30" s="1" t="s">
        <v>22</v>
      </c>
      <c r="B30" s="1" t="s">
        <v>49</v>
      </c>
      <c r="C30" s="1" t="s">
        <v>59</v>
      </c>
      <c r="D30" s="1" t="s">
        <v>64</v>
      </c>
      <c r="E30" s="5">
        <v>0.45</v>
      </c>
      <c r="F30" s="6">
        <v>43713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 s="1" customFormat="1" ht="21.75" customHeight="1" x14ac:dyDescent="0.25">
      <c r="A31" s="1" t="s">
        <v>23</v>
      </c>
      <c r="B31" s="1" t="s">
        <v>50</v>
      </c>
      <c r="C31" s="1" t="s">
        <v>60</v>
      </c>
      <c r="D31" s="1" t="s">
        <v>64</v>
      </c>
      <c r="E31" s="5">
        <v>0.45</v>
      </c>
      <c r="F31" s="6">
        <v>43792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 s="1" customFormat="1" ht="21.75" customHeight="1" x14ac:dyDescent="0.25">
      <c r="A32" s="1" t="s">
        <v>24</v>
      </c>
      <c r="B32" s="1" t="s">
        <v>51</v>
      </c>
      <c r="C32" s="1" t="s">
        <v>61</v>
      </c>
      <c r="D32" s="1" t="s">
        <v>64</v>
      </c>
      <c r="E32" s="5">
        <v>0.3</v>
      </c>
      <c r="F32" s="6">
        <v>43671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 s="1" customFormat="1" ht="21.75" customHeight="1" x14ac:dyDescent="0.25">
      <c r="A33" s="1" t="s">
        <v>25</v>
      </c>
      <c r="B33" s="1" t="s">
        <v>52</v>
      </c>
      <c r="C33" s="1" t="s">
        <v>62</v>
      </c>
      <c r="D33" s="1" t="s">
        <v>64</v>
      </c>
      <c r="E33" s="5">
        <v>0.9</v>
      </c>
      <c r="F33" s="6">
        <v>43538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s="1" customFormat="1" ht="21.75" customHeight="1" x14ac:dyDescent="0.25">
      <c r="A34" s="1" t="s">
        <v>26</v>
      </c>
      <c r="B34" s="1" t="s">
        <v>53</v>
      </c>
      <c r="C34" s="1" t="s">
        <v>59</v>
      </c>
      <c r="D34" s="1" t="s">
        <v>64</v>
      </c>
      <c r="E34" s="5">
        <v>0.88</v>
      </c>
      <c r="F34" s="6">
        <v>43703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s="1" customFormat="1" ht="21.75" customHeight="1" x14ac:dyDescent="0.25">
      <c r="A35" s="1" t="s">
        <v>27</v>
      </c>
      <c r="B35" s="1" t="s">
        <v>54</v>
      </c>
      <c r="C35" s="1" t="s">
        <v>60</v>
      </c>
      <c r="D35" s="1" t="s">
        <v>64</v>
      </c>
      <c r="E35" s="5">
        <v>0.3</v>
      </c>
      <c r="F35" s="6">
        <v>43468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s="1" customFormat="1" ht="21.75" customHeight="1" x14ac:dyDescent="0.25">
      <c r="A36" s="1" t="s">
        <v>28</v>
      </c>
      <c r="B36" s="1" t="s">
        <v>55</v>
      </c>
      <c r="C36" s="1" t="s">
        <v>61</v>
      </c>
      <c r="D36" s="1" t="s">
        <v>64</v>
      </c>
      <c r="E36" s="5">
        <v>0.18</v>
      </c>
      <c r="F36" s="6">
        <v>43816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s="1" customFormat="1" ht="21.75" customHeight="1" x14ac:dyDescent="0.25">
      <c r="A37" s="1" t="s">
        <v>29</v>
      </c>
      <c r="B37" s="1" t="s">
        <v>56</v>
      </c>
      <c r="C37" s="1" t="s">
        <v>62</v>
      </c>
      <c r="D37" s="1" t="s">
        <v>64</v>
      </c>
      <c r="E37" s="5">
        <v>0.28999999999999998</v>
      </c>
      <c r="F37" s="6">
        <v>43717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s="1" customFormat="1" ht="21.75" customHeight="1" x14ac:dyDescent="0.25">
      <c r="A38" s="1" t="s">
        <v>30</v>
      </c>
      <c r="B38" s="1" t="s">
        <v>57</v>
      </c>
      <c r="C38" s="1" t="s">
        <v>59</v>
      </c>
      <c r="D38" s="1" t="s">
        <v>64</v>
      </c>
      <c r="E38" s="5">
        <v>0.56000000000000005</v>
      </c>
      <c r="F38" s="6">
        <v>43755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s="1" customFormat="1" ht="21.75" customHeight="1" x14ac:dyDescent="0.25">
      <c r="A39" s="1" t="s">
        <v>31</v>
      </c>
      <c r="B39" s="1" t="s">
        <v>58</v>
      </c>
      <c r="C39" s="1" t="s">
        <v>60</v>
      </c>
      <c r="D39" s="1" t="s">
        <v>64</v>
      </c>
      <c r="E39" s="5">
        <v>0.4</v>
      </c>
      <c r="F39" s="6">
        <v>43641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x14ac:dyDescent="0.25">
      <c r="A40" s="1"/>
      <c r="B40" s="1"/>
      <c r="C40" s="1"/>
      <c r="D40" s="1"/>
      <c r="E40" s="5">
        <f>SUBTOTAL(101,Table2[Progrees])</f>
        <v>0.45807692307692321</v>
      </c>
      <c r="F40" s="6"/>
      <c r="G40" s="1"/>
    </row>
  </sheetData>
  <conditionalFormatting sqref="E14:E39">
    <cfRule type="dataBar" priority="1">
      <dataBar>
        <cfvo type="min"/>
        <cfvo type="max"/>
        <color rgb="FF009999"/>
      </dataBar>
      <extLst>
        <ext xmlns:x14="http://schemas.microsoft.com/office/spreadsheetml/2009/9/main" uri="{B025F937-C7B1-47D3-B67F-A62EFF666E3E}">
          <x14:id>{15357FFC-06C8-475E-8D75-8B0CAB77091F}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357FFC-06C8-475E-8D75-8B0CAB77091F}">
            <x14:dataBar minLength="0" maxLength="100" border="1" negativeBarBorderColorSameAsPositive="0">
              <x14:cfvo type="autoMin"/>
              <x14:cfvo type="autoMax"/>
              <x14:borderColor rgb="FF009999"/>
              <x14:negativeFillColor rgb="FFFF0000"/>
              <x14:negativeBorderColor rgb="FFFF0000"/>
              <x14:axisColor rgb="FF000000"/>
            </x14:dataBar>
          </x14:cfRule>
          <xm:sqref>E14:E39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Sheet2</vt:lpstr>
      <vt:lpstr>Sheet3</vt:lpstr>
      <vt:lpstr>Sheet4</vt:lpstr>
      <vt:lpstr>Sheet5</vt:lpstr>
      <vt:lpstr>Sheet1</vt:lpstr>
      <vt:lpstr>Sheet7</vt:lpstr>
      <vt:lpstr>Sheet8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2019-08-29T18:11:36Z</dcterms:created>
  <dcterms:modified xsi:type="dcterms:W3CDTF">2019-08-29T20:53:47Z</dcterms:modified>
</cp:coreProperties>
</file>